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divoca-my.sharepoint.com/personal/lbeltranrey_acdivoca_org/Documents/EDGE - Zambia/Subawards/ICT RFP/"/>
    </mc:Choice>
  </mc:AlternateContent>
  <xr:revisionPtr revIDLastSave="71" documentId="8_{0E067F1C-0332-4214-AA27-8A455E1E40B2}" xr6:coauthVersionLast="47" xr6:coauthVersionMax="47" xr10:uidLastSave="{B54B8D35-C8C8-4EB2-AB60-94839E25A1DC}"/>
  <bookViews>
    <workbookView xWindow="28690" yWindow="-110" windowWidth="29020" windowHeight="15820" xr2:uid="{F5696607-1E2D-4A35-B924-1651E0B6A6BC}"/>
  </bookViews>
  <sheets>
    <sheet name="Subaward Detail Budget" sheetId="1" r:id="rId1"/>
  </sheets>
  <externalReferences>
    <externalReference r:id="rId2"/>
  </externalReferences>
  <definedNames>
    <definedName name="aidmax" comment="2023-195,000; 2022 - 187,300; 2021 - 183,300; 2020 - 181,500; 2019 - 176,900; 2018 - 174,500">195000/260</definedName>
    <definedName name="Allowances">'[1]1. Summary Budget'!$B$14</definedName>
    <definedName name="coffee">'[1]3d. Activity-Grants'!$D$19</definedName>
    <definedName name="company">"ACDI/VOCA"</definedName>
    <definedName name="Consultants">'[1]1. Summary Budget'!$B$18</definedName>
    <definedName name="Contractual">'[1]1. Summary Budget'!$B$19</definedName>
    <definedName name="currency">'[1]Core Costs'!$E$20</definedName>
    <definedName name="end_date">'[1]Core Costs'!$B$6</definedName>
    <definedName name="equip">'[1]3d. Activity-Grants'!$D$16</definedName>
    <definedName name="Equipment">'[1]1. Summary Budget'!$B$16</definedName>
    <definedName name="facilitator">'[1]3d. Activity-Grants'!$D$13</definedName>
    <definedName name="fixedfee">'[1]1. Summary Budget'!$B$28</definedName>
    <definedName name="Fringe">'[1]1. Summary Budget'!$B$13</definedName>
    <definedName name="fx">'[1]Core Costs'!$E$21</definedName>
    <definedName name="Grants">'[1]1. Summary Budget'!$B$20</definedName>
    <definedName name="homeoffice">'[1]Core Costs'!$B$39</definedName>
    <definedName name="i_intlabor">'[1]Core Costs'!$E$16</definedName>
    <definedName name="i_intodc">'[1]Core Costs'!$E$11</definedName>
    <definedName name="i_laboraidmax">1.0175</definedName>
    <definedName name="i_locallabor">'[1]Core Costs'!$E$17</definedName>
    <definedName name="i_localodc">'[1]Core Costs'!$E$12</definedName>
    <definedName name="Indirect">'[1]1. Summary Budget'!$B$24</definedName>
    <definedName name="lodging">'[1]3d. Activity-Grants'!$D$12</definedName>
    <definedName name="mid_10">'[1]Core Costs'!$E$54</definedName>
    <definedName name="mid_9">'[1]Core Costs'!$E$53</definedName>
    <definedName name="mie">'[1]3d. Activity-Grants'!$D$11</definedName>
    <definedName name="ODCs">'[1]1. Summary Budget'!$B$17</definedName>
    <definedName name="office1">'[1]Core Costs'!$B$36</definedName>
    <definedName name="office2">'[1]Core Costs'!$B$37</definedName>
    <definedName name="offices">'[1]3c. Equipment-Supplies'!$C$5</definedName>
    <definedName name="pdfactor">7/5</definedName>
    <definedName name="Personnel">'[1]1. Summary Budget'!$B$12</definedName>
    <definedName name="print">'[1]3d. Activity-Grants'!$D$17</definedName>
    <definedName name="_xlnm.Print_Area" localSheetId="0">'Subaward Detail Budget'!$A$1:$S$111</definedName>
    <definedName name="ProjectTotal" localSheetId="0">SUM('Subaward Detail Budget'!$H1,'Subaward Detail Budget'!$K1,'Subaward Detail Budget'!$N1,'Subaward Detail Budget'!$Q1,'Subaward Detail Budget'!#REF!)</definedName>
    <definedName name="proposal">'[1]Core Costs'!$B$3</definedName>
    <definedName name="solicitation">'[1]Core Costs'!$B$4</definedName>
    <definedName name="staff">'[1]3c. Equipment-Supplies'!$C$7</definedName>
    <definedName name="start_date">'[1]Core Costs'!$B$5</definedName>
    <definedName name="supply">'[1]3d. Activity-Grants'!$D$18</definedName>
    <definedName name="Total">'[1]1. Summary Budget'!$P$26</definedName>
    <definedName name="translate">'[1]3d. Activity-Grants'!$D$21</definedName>
    <definedName name="transport">'[1]3d. Activity-Grants'!$D$10</definedName>
    <definedName name="Travel">'[1]1. Summary Budget'!$B$15</definedName>
    <definedName name="venuelarge">'[1]3d. Activity-Grants'!$D$14</definedName>
    <definedName name="venuesmall">'[1]3d. Activity-Grants'!$D$15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2" i="1"/>
  <c r="S107" i="1"/>
  <c r="S100" i="1"/>
  <c r="S93" i="1"/>
  <c r="S92" i="1"/>
  <c r="S91" i="1"/>
  <c r="S83" i="1"/>
  <c r="S84" i="1"/>
  <c r="S85" i="1"/>
  <c r="S82" i="1"/>
  <c r="S73" i="1"/>
  <c r="S74" i="1"/>
  <c r="S75" i="1"/>
  <c r="S72" i="1"/>
  <c r="S63" i="1"/>
  <c r="S64" i="1"/>
  <c r="S55" i="1"/>
  <c r="S56" i="1"/>
  <c r="S57" i="1"/>
  <c r="S58" i="1"/>
  <c r="S52" i="1"/>
  <c r="S47" i="1"/>
  <c r="S48" i="1"/>
  <c r="S49" i="1"/>
  <c r="S46" i="1"/>
  <c r="S35" i="1"/>
  <c r="S36" i="1"/>
  <c r="S37" i="1"/>
  <c r="S38" i="1"/>
  <c r="S39" i="1"/>
  <c r="S34" i="1"/>
  <c r="R26" i="1"/>
  <c r="R27" i="1"/>
  <c r="R28" i="1"/>
  <c r="R25" i="1"/>
  <c r="S26" i="1"/>
  <c r="S20" i="1"/>
  <c r="S21" i="1"/>
  <c r="S22" i="1"/>
  <c r="S25" i="1"/>
  <c r="S27" i="1"/>
  <c r="S28" i="1"/>
  <c r="S19" i="1"/>
  <c r="R20" i="1"/>
  <c r="R21" i="1"/>
  <c r="R22" i="1"/>
  <c r="R19" i="1"/>
  <c r="B109" i="1"/>
  <c r="I107" i="1"/>
  <c r="L107" i="1" s="1"/>
  <c r="O107" i="1" s="1"/>
  <c r="I100" i="1"/>
  <c r="H100" i="1"/>
  <c r="B98" i="1"/>
  <c r="B102" i="1" s="1"/>
  <c r="F93" i="1"/>
  <c r="I93" i="1" s="1"/>
  <c r="F92" i="1"/>
  <c r="I92" i="1" s="1"/>
  <c r="K92" i="1" s="1"/>
  <c r="F91" i="1"/>
  <c r="I91" i="1" s="1"/>
  <c r="B88" i="1"/>
  <c r="B95" i="1" s="1"/>
  <c r="B87" i="1"/>
  <c r="F85" i="1"/>
  <c r="H85" i="1" s="1"/>
  <c r="F84" i="1"/>
  <c r="I84" i="1" s="1"/>
  <c r="L83" i="1"/>
  <c r="F83" i="1"/>
  <c r="I83" i="1" s="1"/>
  <c r="K83" i="1" s="1"/>
  <c r="F82" i="1"/>
  <c r="B81" i="1"/>
  <c r="B77" i="1"/>
  <c r="F75" i="1"/>
  <c r="I75" i="1" s="1"/>
  <c r="L75" i="1" s="1"/>
  <c r="G74" i="1"/>
  <c r="F74" i="1"/>
  <c r="I74" i="1" s="1"/>
  <c r="P73" i="1"/>
  <c r="P74" i="1" s="1"/>
  <c r="M73" i="1"/>
  <c r="M74" i="1" s="1"/>
  <c r="J73" i="1"/>
  <c r="J74" i="1" s="1"/>
  <c r="F73" i="1"/>
  <c r="I73" i="1" s="1"/>
  <c r="M72" i="1"/>
  <c r="G72" i="1"/>
  <c r="G73" i="1" s="1"/>
  <c r="F72" i="1"/>
  <c r="B67" i="1"/>
  <c r="F64" i="1"/>
  <c r="F63" i="1"/>
  <c r="B61" i="1"/>
  <c r="B66" i="1" s="1"/>
  <c r="J58" i="1"/>
  <c r="F58" i="1"/>
  <c r="P57" i="1"/>
  <c r="P58" i="1" s="1"/>
  <c r="M57" i="1"/>
  <c r="M58" i="1" s="1"/>
  <c r="J57" i="1"/>
  <c r="G57" i="1"/>
  <c r="G58" i="1" s="1"/>
  <c r="F57" i="1"/>
  <c r="F56" i="1"/>
  <c r="I53" i="1"/>
  <c r="L53" i="1" s="1"/>
  <c r="H53" i="1"/>
  <c r="F53" i="1"/>
  <c r="P52" i="1" a="1"/>
  <c r="P52" i="1" s="1"/>
  <c r="P56" i="1" s="1"/>
  <c r="M52" i="1" a="1"/>
  <c r="M52" i="1" s="1"/>
  <c r="M56" i="1" s="1"/>
  <c r="J52" i="1" a="1"/>
  <c r="J52" i="1" s="1"/>
  <c r="J56" i="1" s="1"/>
  <c r="G52" i="1" a="1"/>
  <c r="G52" i="1" s="1"/>
  <c r="G56" i="1" s="1"/>
  <c r="F52" i="1"/>
  <c r="F49" i="1"/>
  <c r="H49" i="1" s="1"/>
  <c r="B49" i="1"/>
  <c r="F48" i="1"/>
  <c r="B48" i="1"/>
  <c r="F47" i="1"/>
  <c r="I47" i="1" s="1"/>
  <c r="L47" i="1" s="1"/>
  <c r="B47" i="1"/>
  <c r="F46" i="1"/>
  <c r="B46" i="1"/>
  <c r="B42" i="1"/>
  <c r="B60" i="1" s="1"/>
  <c r="B41" i="1"/>
  <c r="P39" i="1"/>
  <c r="M39" i="1"/>
  <c r="J39" i="1"/>
  <c r="G39" i="1"/>
  <c r="F39" i="1"/>
  <c r="I39" i="1" s="1"/>
  <c r="P38" i="1"/>
  <c r="M38" i="1"/>
  <c r="J38" i="1"/>
  <c r="G38" i="1"/>
  <c r="F38" i="1"/>
  <c r="F37" i="1"/>
  <c r="I37" i="1" s="1"/>
  <c r="P36" i="1"/>
  <c r="M36" i="1"/>
  <c r="J36" i="1"/>
  <c r="I36" i="1"/>
  <c r="L36" i="1" s="1"/>
  <c r="H36" i="1"/>
  <c r="G36" i="1"/>
  <c r="P35" i="1"/>
  <c r="M35" i="1"/>
  <c r="J35" i="1"/>
  <c r="I35" i="1"/>
  <c r="L35" i="1" s="1"/>
  <c r="O35" i="1" s="1"/>
  <c r="G35" i="1"/>
  <c r="I34" i="1"/>
  <c r="H34" i="1"/>
  <c r="B31" i="1"/>
  <c r="F28" i="1"/>
  <c r="I28" i="1" s="1" a="1"/>
  <c r="I28" i="1" s="1"/>
  <c r="I27" i="1" a="1"/>
  <c r="I27" i="1" s="1"/>
  <c r="H27" i="1"/>
  <c r="F27" i="1"/>
  <c r="I26" i="1" a="1"/>
  <c r="I26" i="1" s="1"/>
  <c r="H26" i="1"/>
  <c r="F26" i="1"/>
  <c r="F25" i="1"/>
  <c r="H25" i="1" s="1"/>
  <c r="P22" i="1"/>
  <c r="M22" i="1"/>
  <c r="J22" i="1"/>
  <c r="G22" i="1"/>
  <c r="F22" i="1"/>
  <c r="I22" i="1" s="1"/>
  <c r="L22" i="1" s="1"/>
  <c r="P21" i="1"/>
  <c r="M21" i="1"/>
  <c r="J21" i="1"/>
  <c r="G21" i="1"/>
  <c r="F21" i="1"/>
  <c r="P20" i="1"/>
  <c r="M20" i="1"/>
  <c r="J20" i="1"/>
  <c r="G20" i="1"/>
  <c r="F20" i="1"/>
  <c r="P19" i="1"/>
  <c r="M19" i="1"/>
  <c r="J19" i="1"/>
  <c r="G19" i="1"/>
  <c r="H19" i="1" s="1"/>
  <c r="F19" i="1"/>
  <c r="I19" i="1" s="1"/>
  <c r="K19" i="1" s="1"/>
  <c r="B16" i="1"/>
  <c r="B30" i="1" s="1"/>
  <c r="E14" i="1"/>
  <c r="C11" i="1"/>
  <c r="C10" i="1"/>
  <c r="C9" i="1"/>
  <c r="B2" i="1"/>
  <c r="Q35" i="1" l="1"/>
  <c r="L93" i="1"/>
  <c r="K93" i="1"/>
  <c r="L26" i="1" a="1"/>
  <c r="L26" i="1" s="1"/>
  <c r="O26" i="1" s="1" a="1"/>
  <c r="O26" i="1" s="1"/>
  <c r="K26" i="1"/>
  <c r="L19" i="1"/>
  <c r="N19" i="1" s="1"/>
  <c r="I25" i="1" a="1"/>
  <c r="I25" i="1" s="1"/>
  <c r="L25" i="1" s="1" a="1"/>
  <c r="L25" i="1" s="1"/>
  <c r="I49" i="1"/>
  <c r="H22" i="1"/>
  <c r="H91" i="1"/>
  <c r="H28" i="1"/>
  <c r="H52" i="1"/>
  <c r="L92" i="1"/>
  <c r="I85" i="1"/>
  <c r="L85" i="1" s="1"/>
  <c r="N85" i="1" s="1"/>
  <c r="H93" i="1"/>
  <c r="K36" i="1"/>
  <c r="L28" i="1" a="1"/>
  <c r="L28" i="1" s="1"/>
  <c r="K28" i="1"/>
  <c r="O47" i="1"/>
  <c r="N47" i="1"/>
  <c r="K25" i="1"/>
  <c r="O53" i="1"/>
  <c r="N53" i="1"/>
  <c r="O75" i="1"/>
  <c r="N75" i="1"/>
  <c r="O22" i="1"/>
  <c r="N22" i="1"/>
  <c r="O83" i="1"/>
  <c r="N83" i="1"/>
  <c r="I38" i="1"/>
  <c r="H38" i="1"/>
  <c r="O92" i="1"/>
  <c r="N92" i="1"/>
  <c r="H21" i="1"/>
  <c r="I21" i="1"/>
  <c r="L37" i="1"/>
  <c r="K37" i="1"/>
  <c r="H39" i="1"/>
  <c r="O36" i="1"/>
  <c r="N36" i="1"/>
  <c r="H37" i="1"/>
  <c r="K53" i="1"/>
  <c r="H102" i="1"/>
  <c r="K47" i="1"/>
  <c r="K35" i="1"/>
  <c r="N35" i="1"/>
  <c r="L34" i="1"/>
  <c r="K34" i="1"/>
  <c r="L100" i="1"/>
  <c r="K100" i="1"/>
  <c r="K102" i="1" s="1"/>
  <c r="I56" i="1"/>
  <c r="H56" i="1"/>
  <c r="L74" i="1"/>
  <c r="K74" i="1"/>
  <c r="K75" i="1"/>
  <c r="L91" i="1"/>
  <c r="K91" i="1"/>
  <c r="K95" i="1" s="1"/>
  <c r="N93" i="1"/>
  <c r="O93" i="1"/>
  <c r="L73" i="1"/>
  <c r="K73" i="1"/>
  <c r="I64" i="1"/>
  <c r="H64" i="1"/>
  <c r="I72" i="1"/>
  <c r="H72" i="1"/>
  <c r="H35" i="1"/>
  <c r="L39" i="1"/>
  <c r="K39" i="1"/>
  <c r="I52" i="1"/>
  <c r="I58" i="1"/>
  <c r="H58" i="1"/>
  <c r="H74" i="1"/>
  <c r="L27" i="1" a="1"/>
  <c r="L27" i="1" s="1"/>
  <c r="K27" i="1"/>
  <c r="I20" i="1"/>
  <c r="H20" i="1"/>
  <c r="H30" i="1" s="1"/>
  <c r="I57" i="1"/>
  <c r="H57" i="1"/>
  <c r="I63" i="1"/>
  <c r="H63" i="1"/>
  <c r="I82" i="1"/>
  <c r="H82" i="1"/>
  <c r="H83" i="1"/>
  <c r="H84" i="1"/>
  <c r="K85" i="1"/>
  <c r="K22" i="1"/>
  <c r="H47" i="1"/>
  <c r="H73" i="1"/>
  <c r="H75" i="1"/>
  <c r="L84" i="1"/>
  <c r="K84" i="1"/>
  <c r="I46" i="1"/>
  <c r="H46" i="1"/>
  <c r="I48" i="1"/>
  <c r="H48" i="1"/>
  <c r="H92" i="1"/>
  <c r="H95" i="1" s="1"/>
  <c r="L49" i="1" l="1"/>
  <c r="K49" i="1"/>
  <c r="O85" i="1"/>
  <c r="N26" i="1"/>
  <c r="O19" i="1"/>
  <c r="Q19" i="1" s="1"/>
  <c r="O27" i="1" a="1"/>
  <c r="O27" i="1" s="1"/>
  <c r="N27" i="1"/>
  <c r="H41" i="1"/>
  <c r="L64" i="1"/>
  <c r="K64" i="1"/>
  <c r="N100" i="1"/>
  <c r="N102" i="1" s="1"/>
  <c r="O100" i="1"/>
  <c r="L46" i="1"/>
  <c r="K46" i="1"/>
  <c r="Q75" i="1"/>
  <c r="L58" i="1"/>
  <c r="K58" i="1"/>
  <c r="Q83" i="1"/>
  <c r="O84" i="1"/>
  <c r="N84" i="1"/>
  <c r="L52" i="1"/>
  <c r="K52" i="1"/>
  <c r="L21" i="1"/>
  <c r="K21" i="1"/>
  <c r="K48" i="1"/>
  <c r="L48" i="1"/>
  <c r="K20" i="1"/>
  <c r="L20" i="1"/>
  <c r="H77" i="1"/>
  <c r="H97" i="1" s="1"/>
  <c r="H104" i="1" s="1"/>
  <c r="L82" i="1"/>
  <c r="K82" i="1"/>
  <c r="K87" i="1" s="1"/>
  <c r="Q92" i="1"/>
  <c r="H60" i="1"/>
  <c r="H66" i="1"/>
  <c r="Q85" i="1"/>
  <c r="O25" i="1" a="1"/>
  <c r="O25" i="1" s="1"/>
  <c r="N25" i="1"/>
  <c r="L63" i="1"/>
  <c r="K63" i="1"/>
  <c r="N91" i="1"/>
  <c r="N95" i="1" s="1"/>
  <c r="O91" i="1"/>
  <c r="K38" i="1"/>
  <c r="L38" i="1"/>
  <c r="O34" i="1"/>
  <c r="N34" i="1"/>
  <c r="Q47" i="1"/>
  <c r="K57" i="1"/>
  <c r="L57" i="1"/>
  <c r="L56" i="1"/>
  <c r="K56" i="1"/>
  <c r="O37" i="1"/>
  <c r="N37" i="1"/>
  <c r="Q26" i="1"/>
  <c r="O73" i="1"/>
  <c r="N73" i="1"/>
  <c r="N74" i="1"/>
  <c r="O74" i="1"/>
  <c r="O28" i="1" a="1"/>
  <c r="O28" i="1" s="1"/>
  <c r="N28" i="1"/>
  <c r="H87" i="1"/>
  <c r="N39" i="1"/>
  <c r="O39" i="1"/>
  <c r="L72" i="1"/>
  <c r="K72" i="1"/>
  <c r="K77" i="1" s="1"/>
  <c r="Q93" i="1"/>
  <c r="Q36" i="1"/>
  <c r="Q22" i="1"/>
  <c r="Q53" i="1"/>
  <c r="O49" i="1" l="1"/>
  <c r="Q49" i="1" s="1"/>
  <c r="N49" i="1"/>
  <c r="G107" i="1"/>
  <c r="H107" i="1" s="1"/>
  <c r="H112" i="1"/>
  <c r="Q28" i="1"/>
  <c r="O21" i="1"/>
  <c r="N21" i="1"/>
  <c r="Q27" i="1"/>
  <c r="N72" i="1"/>
  <c r="N77" i="1" s="1"/>
  <c r="O72" i="1"/>
  <c r="O20" i="1"/>
  <c r="N20" i="1"/>
  <c r="Q39" i="1"/>
  <c r="Q37" i="1"/>
  <c r="N58" i="1"/>
  <c r="O58" i="1"/>
  <c r="O56" i="1"/>
  <c r="N56" i="1"/>
  <c r="N52" i="1"/>
  <c r="O52" i="1"/>
  <c r="O64" i="1"/>
  <c r="N64" i="1"/>
  <c r="K60" i="1"/>
  <c r="K66" i="1"/>
  <c r="N46" i="1"/>
  <c r="O46" i="1"/>
  <c r="Q100" i="1"/>
  <c r="Q74" i="1"/>
  <c r="Q25" i="1"/>
  <c r="K30" i="1"/>
  <c r="K97" i="1" s="1"/>
  <c r="K104" i="1" s="1"/>
  <c r="K41" i="1"/>
  <c r="Q73" i="1"/>
  <c r="Q34" i="1"/>
  <c r="Q91" i="1"/>
  <c r="O82" i="1"/>
  <c r="N82" i="1"/>
  <c r="N87" i="1" s="1"/>
  <c r="O48" i="1"/>
  <c r="N48" i="1"/>
  <c r="O57" i="1"/>
  <c r="N57" i="1"/>
  <c r="N38" i="1"/>
  <c r="O38" i="1"/>
  <c r="N63" i="1"/>
  <c r="O63" i="1"/>
  <c r="Q84" i="1"/>
  <c r="J107" i="1" l="1"/>
  <c r="K107" i="1" s="1"/>
  <c r="K109" i="1" s="1"/>
  <c r="K111" i="1" s="1"/>
  <c r="K112" i="1"/>
  <c r="Q82" i="1"/>
  <c r="Q87" i="1" s="1"/>
  <c r="Q56" i="1"/>
  <c r="Q58" i="1"/>
  <c r="Q20" i="1"/>
  <c r="Q95" i="1"/>
  <c r="S95" i="1"/>
  <c r="H109" i="1"/>
  <c r="H111" i="1" s="1"/>
  <c r="N66" i="1"/>
  <c r="Q48" i="1"/>
  <c r="Q52" i="1"/>
  <c r="Q21" i="1"/>
  <c r="N30" i="1"/>
  <c r="Q57" i="1"/>
  <c r="Q102" i="1"/>
  <c r="S102" i="1"/>
  <c r="Q72" i="1"/>
  <c r="Q46" i="1"/>
  <c r="N41" i="1"/>
  <c r="N97" i="1" s="1"/>
  <c r="N104" i="1" s="1"/>
  <c r="Q63" i="1"/>
  <c r="Q66" i="1" s="1"/>
  <c r="N60" i="1"/>
  <c r="Q64" i="1"/>
  <c r="Q38" i="1"/>
  <c r="Q41" i="1" s="1"/>
  <c r="M107" i="1" l="1"/>
  <c r="N107" i="1" s="1"/>
  <c r="N112" i="1"/>
  <c r="S87" i="1"/>
  <c r="T87" i="1" s="1"/>
  <c r="T102" i="1"/>
  <c r="Q30" i="1"/>
  <c r="Q97" i="1" s="1"/>
  <c r="Q104" i="1" s="1"/>
  <c r="Q60" i="1"/>
  <c r="S60" i="1"/>
  <c r="S41" i="1"/>
  <c r="T41" i="1" s="1"/>
  <c r="Q77" i="1"/>
  <c r="S77" i="1"/>
  <c r="T77" i="1" s="1"/>
  <c r="S66" i="1"/>
  <c r="T66" i="1" s="1"/>
  <c r="T95" i="1"/>
  <c r="P107" i="1" l="1"/>
  <c r="Q107" i="1" s="1"/>
  <c r="Q109" i="1" s="1"/>
  <c r="Q111" i="1" s="1"/>
  <c r="Q112" i="1"/>
  <c r="N109" i="1"/>
  <c r="N111" i="1" s="1"/>
  <c r="S109" i="1"/>
  <c r="S30" i="1"/>
  <c r="T30" i="1" s="1"/>
  <c r="T60" i="1"/>
  <c r="S97" i="1" l="1"/>
  <c r="T97" i="1" l="1"/>
  <c r="S104" i="1"/>
  <c r="S112" i="1" l="1"/>
  <c r="T104" i="1"/>
  <c r="S1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Abby Mock</author>
  </authors>
  <commentList>
    <comment ref="B8" authorId="0" shapeId="0" xr:uid="{55C66B78-E280-48F9-B420-2F45ABA34BE5}">
      <text>
        <r>
          <rPr>
            <b/>
            <sz val="9"/>
            <color indexed="81"/>
            <rFont val="Tahoma"/>
            <family val="2"/>
          </rPr>
          <t>ACDI/VOCA Pricing:</t>
        </r>
        <r>
          <rPr>
            <sz val="9"/>
            <color indexed="81"/>
            <rFont val="Tahoma"/>
            <family val="2"/>
          </rPr>
          <t xml:space="preserve">
Rates are included that align with ACDI/VOCA's prime budget. Please discuss with ACDI/VOCA's pricer before revising.</t>
        </r>
      </text>
    </comment>
    <comment ref="E19" authorId="0" shapeId="0" xr:uid="{4F9167C9-464A-40A8-972D-C5C27B19A1C0}">
      <text>
        <r>
          <rPr>
            <b/>
            <sz val="9"/>
            <color indexed="81"/>
            <rFont val="Tahoma"/>
            <family val="2"/>
          </rPr>
          <t>ACDI/VOCA Pricing:</t>
        </r>
        <r>
          <rPr>
            <sz val="9"/>
            <color indexed="81"/>
            <rFont val="Tahoma"/>
            <family val="2"/>
          </rPr>
          <t xml:space="preserve">
Please budget all costs in the local currency in Column E. They will be converted to USD in Column F using the provided exchange rate.</t>
        </r>
      </text>
    </comment>
    <comment ref="B24" authorId="0" shapeId="0" xr:uid="{9E4BAE25-88B3-4871-AD2F-B92E5BF43B99}">
      <text>
        <r>
          <rPr>
            <b/>
            <sz val="9"/>
            <color indexed="81"/>
            <rFont val="Tahoma"/>
            <family val="2"/>
          </rPr>
          <t>ACDI/VOCA Pricing:</t>
        </r>
        <r>
          <rPr>
            <sz val="9"/>
            <color indexed="81"/>
            <rFont val="Tahoma"/>
            <family val="2"/>
          </rPr>
          <t xml:space="preserve">
This includes any home office employees providing short-term support to this program.</t>
        </r>
      </text>
    </comment>
    <comment ref="B33" authorId="0" shapeId="0" xr:uid="{7D5CBCB0-ACDE-4311-90F9-9F4D622737D1}">
      <text>
        <r>
          <rPr>
            <b/>
            <sz val="9"/>
            <color indexed="81"/>
            <rFont val="Tahoma"/>
            <family val="2"/>
          </rPr>
          <t>ACDI/VOCA Pricing:</t>
        </r>
        <r>
          <rPr>
            <sz val="9"/>
            <color indexed="81"/>
            <rFont val="Tahoma"/>
            <family val="2"/>
          </rPr>
          <t xml:space="preserve">
Fringe benefits must be budgeted separately from base salaries. Please budget your organizations benefits in this section either as a percent of base salary or a flat amount per person per day/month/year.
The formulas in this section may be revised as needed to align with your organizations benefits and base of application.</t>
        </r>
      </text>
    </comment>
    <comment ref="B61" authorId="0" shapeId="0" xr:uid="{7241A76B-385D-4506-8A0A-D625F63167C4}">
      <text>
        <r>
          <rPr>
            <b/>
            <sz val="9"/>
            <color indexed="81"/>
            <rFont val="Tahoma"/>
            <family val="2"/>
          </rPr>
          <t xml:space="preserve">ACDI/VOCA Pricing:
</t>
        </r>
        <r>
          <rPr>
            <sz val="9"/>
            <color indexed="81"/>
            <rFont val="Tahoma"/>
            <family val="2"/>
          </rPr>
          <t>Only inlude equipment as discussed with ACDI/VOCA</t>
        </r>
      </text>
    </comment>
    <comment ref="B68" authorId="0" shapeId="0" xr:uid="{B154B879-6593-46F6-B458-A7BDE8198E60}">
      <text>
        <r>
          <rPr>
            <b/>
            <sz val="9"/>
            <color indexed="81"/>
            <rFont val="Tahoma"/>
            <family val="2"/>
          </rPr>
          <t>ACDI/VOCA Pricing:</t>
        </r>
        <r>
          <rPr>
            <sz val="9"/>
            <color indexed="81"/>
            <rFont val="Tahoma"/>
            <family val="2"/>
          </rPr>
          <t xml:space="preserve">
Please cost out all activities in a similar format as the below example. Any unit cost or lump sum over $5,000 should be costed out into further detail.</t>
        </r>
      </text>
    </comment>
    <comment ref="B80" authorId="0" shapeId="0" xr:uid="{5E546AA6-22AF-42EF-8837-EF9ACF560081}">
      <text>
        <r>
          <rPr>
            <b/>
            <sz val="9"/>
            <color indexed="81"/>
            <rFont val="Tahoma"/>
            <family val="2"/>
          </rPr>
          <t>ACDI/VOCA Pricing:</t>
        </r>
        <r>
          <rPr>
            <sz val="9"/>
            <color indexed="81"/>
            <rFont val="Tahoma"/>
            <family val="2"/>
          </rPr>
          <t xml:space="preserve">
Please include any office costs for supporting your home office staff, consultants and administration costs for long-term personnel</t>
        </r>
      </text>
    </comment>
    <comment ref="B90" authorId="0" shapeId="0" xr:uid="{82B2C8F1-8C96-4FDE-B8FD-B54A55DFA65D}">
      <text>
        <r>
          <rPr>
            <b/>
            <sz val="9"/>
            <color indexed="81"/>
            <rFont val="Tahoma"/>
            <family val="2"/>
          </rPr>
          <t>ACDI/VOCA Pricing:</t>
        </r>
        <r>
          <rPr>
            <sz val="9"/>
            <color indexed="81"/>
            <rFont val="Tahoma"/>
            <family val="2"/>
          </rPr>
          <t xml:space="preserve">
Consultants can be budgeted as a pool or by individual/consultant type (e.g. access to finance consultants). 
Consultants should be budgeted in daily rates x # days per year.</t>
        </r>
      </text>
    </comment>
    <comment ref="B100" authorId="0" shapeId="0" xr:uid="{3223FD8C-D56B-41C9-8008-101E5308EBAC}">
      <text>
        <r>
          <rPr>
            <b/>
            <sz val="9"/>
            <color indexed="81"/>
            <rFont val="Tahoma"/>
            <family val="2"/>
          </rPr>
          <t xml:space="preserve">ACDI/VOCA Pricing:
</t>
        </r>
        <r>
          <rPr>
            <sz val="9"/>
            <color indexed="81"/>
            <rFont val="Tahoma"/>
            <family val="2"/>
          </rPr>
          <t xml:space="preserve">Please consult with the ACDI/VOCA pricer to determine the best option for budgeting your organizations indirect costs.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<sst xmlns="http://schemas.openxmlformats.org/spreadsheetml/2006/main" count="131" uniqueCount="74">
  <si>
    <t>Total Budget</t>
  </si>
  <si>
    <t>Cost Key</t>
  </si>
  <si>
    <t>Ceiling</t>
  </si>
  <si>
    <t>Hard enter information</t>
  </si>
  <si>
    <t>Delta</t>
  </si>
  <si>
    <t>Check/revise formula if needed</t>
  </si>
  <si>
    <t>Notes/Instructions for partner</t>
  </si>
  <si>
    <t>Core Costs</t>
  </si>
  <si>
    <t>Exchange Rate</t>
  </si>
  <si>
    <t>Local Non-labor Escalation</t>
  </si>
  <si>
    <t>Local Labor Escalation</t>
  </si>
  <si>
    <t>Description</t>
  </si>
  <si>
    <t>Detail</t>
  </si>
  <si>
    <t>Unit Type</t>
  </si>
  <si>
    <t>Total LOE</t>
  </si>
  <si>
    <t>Total Cost</t>
  </si>
  <si>
    <t>Rate ($)</t>
  </si>
  <si>
    <t>Base</t>
  </si>
  <si>
    <t>Total</t>
  </si>
  <si>
    <t>Rate</t>
  </si>
  <si>
    <t>Check</t>
  </si>
  <si>
    <t>Long-Term Local Staff</t>
  </si>
  <si>
    <t>Position, Name</t>
  </si>
  <si>
    <t>day</t>
  </si>
  <si>
    <t>Home Office Staff</t>
  </si>
  <si>
    <t>Local Fringe</t>
  </si>
  <si>
    <r>
      <rPr>
        <sz val="11"/>
        <color rgb="FFFF0000"/>
        <rFont val="Calibri"/>
        <family val="2"/>
        <scheme val="minor"/>
      </rPr>
      <t>Benefit</t>
    </r>
    <r>
      <rPr>
        <sz val="11"/>
        <color theme="1"/>
        <rFont val="Calibri"/>
        <family val="2"/>
        <scheme val="minor"/>
      </rPr>
      <t xml:space="preserve"> (base = salaries)</t>
    </r>
  </si>
  <si>
    <t>% salary</t>
  </si>
  <si>
    <r>
      <rPr>
        <sz val="11"/>
        <color rgb="FFFF0000"/>
        <rFont val="Calibri"/>
        <family val="2"/>
        <scheme val="minor"/>
      </rPr>
      <t xml:space="preserve">Benefit </t>
    </r>
    <r>
      <rPr>
        <sz val="11"/>
        <color theme="1"/>
        <rFont val="Calibri"/>
        <family val="2"/>
        <scheme val="minor"/>
      </rPr>
      <t>(per person)</t>
    </r>
  </si>
  <si>
    <t>month/year</t>
  </si>
  <si>
    <t>Airfare</t>
  </si>
  <si>
    <t>Local Airfare</t>
  </si>
  <si>
    <t>City, Country</t>
  </si>
  <si>
    <t>trip</t>
  </si>
  <si>
    <t>Per Diem</t>
  </si>
  <si>
    <t>Local Per Diem</t>
  </si>
  <si>
    <t>Other Local Travel Costs</t>
  </si>
  <si>
    <t>Ground Transport</t>
  </si>
  <si>
    <t>To/from airport at origin</t>
  </si>
  <si>
    <t>To/from airport at destination</t>
  </si>
  <si>
    <t>unit</t>
  </si>
  <si>
    <t>Project Activities</t>
  </si>
  <si>
    <t>Activity Name: Example</t>
  </si>
  <si>
    <t>(2 day training per 3 regions; 25 participants per training; Years 1 and 3)</t>
  </si>
  <si>
    <t>Venue Rental</t>
  </si>
  <si>
    <t>training/region</t>
  </si>
  <si>
    <t>Lunch</t>
  </si>
  <si>
    <t>person/day</t>
  </si>
  <si>
    <t>Coffee/refreshments</t>
  </si>
  <si>
    <t>Materials</t>
  </si>
  <si>
    <t>region</t>
  </si>
  <si>
    <t>Operating Costs</t>
  </si>
  <si>
    <t>Office Operating Costs</t>
  </si>
  <si>
    <t>Office Supplies</t>
  </si>
  <si>
    <t>month</t>
  </si>
  <si>
    <t>Bank Fees</t>
  </si>
  <si>
    <t>Communications</t>
  </si>
  <si>
    <t>Other</t>
  </si>
  <si>
    <t>Local Consultants</t>
  </si>
  <si>
    <t>Local Consultant Pool</t>
  </si>
  <si>
    <t>TOTAL DIRECT COSTS</t>
  </si>
  <si>
    <t>Indirect Rate</t>
  </si>
  <si>
    <t>TOTAL ESTIMATED COST</t>
  </si>
  <si>
    <t>COST SHARE</t>
  </si>
  <si>
    <t>Cost Share</t>
  </si>
  <si>
    <t>TOTAL PROGRAM COST</t>
  </si>
  <si>
    <t>Quarter 4
(July - Sept)</t>
  </si>
  <si>
    <t>Quarter 1
(Oct - Dec)</t>
  </si>
  <si>
    <t>Quarter 2
(Jan - Mar)</t>
  </si>
  <si>
    <t>Quarter 3
(Apr - Jun)</t>
  </si>
  <si>
    <t>Zambia EDGE</t>
  </si>
  <si>
    <t>RFP No. EDGE-2023-06</t>
  </si>
  <si>
    <t>Information Communications Technology (ICT)</t>
  </si>
  <si>
    <r>
      <rPr>
        <sz val="11"/>
        <color rgb="FFFF0000"/>
        <rFont val="Calibri"/>
        <family val="2"/>
        <scheme val="minor"/>
      </rPr>
      <t>Subcontract Name</t>
    </r>
    <r>
      <rPr>
        <sz val="11"/>
        <color theme="1"/>
        <rFont val="Calibri"/>
        <family val="2"/>
        <scheme val="minor"/>
      </rPr>
      <t xml:space="preserve"> Detail 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</si>
</sst>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฿-41E]#,##0;\-[$฿-41E]#,##0"/>
    <numFmt numFmtId="167" formatCode="_(* #,##0_);_(* \(#,##0\);_(* &quot;-&quot;??_);_(@_)"/>
    <numFmt numFmtId="168" formatCode="0_)"/>
    <numFmt numFmtId="169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9BA7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999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9BA7"/>
        <bgColor indexed="64"/>
      </patternFill>
    </fill>
    <fill>
      <patternFill patternType="solid">
        <fgColor rgb="FFD1D0D1"/>
        <bgColor indexed="64"/>
      </patternFill>
    </fill>
    <fill>
      <patternFill patternType="solid">
        <fgColor rgb="FFC6E6E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5" fillId="0" borderId="0"/>
    <xf numFmtId="168" fontId="15" fillId="0" borderId="0"/>
  </cellStyleXfs>
  <cellXfs count="190">
    <xf numFmtId="0" fontId="0" fillId="0" borderId="0" xfId="0"/>
    <xf numFmtId="164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164" fontId="3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left"/>
    </xf>
    <xf numFmtId="0" fontId="4" fillId="2" borderId="0" xfId="0" applyFont="1" applyFill="1"/>
    <xf numFmtId="0" fontId="5" fillId="0" borderId="0" xfId="0" applyFont="1"/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0" xfId="0" applyNumberFormat="1"/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164" fontId="0" fillId="0" borderId="7" xfId="0" applyNumberFormat="1" applyBorder="1"/>
    <xf numFmtId="0" fontId="3" fillId="0" borderId="6" xfId="0" applyFont="1" applyBorder="1" applyAlignment="1">
      <alignment horizontal="left" indent="1"/>
    </xf>
    <xf numFmtId="166" fontId="3" fillId="0" borderId="7" xfId="0" applyNumberFormat="1" applyFont="1" applyBorder="1"/>
    <xf numFmtId="164" fontId="3" fillId="0" borderId="5" xfId="2" applyNumberFormat="1" applyFont="1" applyBorder="1" applyAlignment="1">
      <alignment horizontal="center"/>
    </xf>
    <xf numFmtId="164" fontId="0" fillId="0" borderId="7" xfId="2" applyNumberFormat="1" applyFont="1" applyBorder="1"/>
    <xf numFmtId="167" fontId="0" fillId="0" borderId="5" xfId="0" applyNumberFormat="1" applyBorder="1"/>
    <xf numFmtId="165" fontId="0" fillId="0" borderId="7" xfId="0" applyNumberFormat="1" applyBorder="1"/>
    <xf numFmtId="0" fontId="0" fillId="2" borderId="6" xfId="0" applyFill="1" applyBorder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3" fillId="0" borderId="7" xfId="2" applyNumberFormat="1" applyFont="1" applyBorder="1"/>
    <xf numFmtId="1" fontId="3" fillId="0" borderId="0" xfId="1" applyNumberFormat="1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0" borderId="18" xfId="0" applyBorder="1"/>
    <xf numFmtId="165" fontId="0" fillId="0" borderId="16" xfId="0" applyNumberFormat="1" applyBorder="1"/>
    <xf numFmtId="0" fontId="8" fillId="4" borderId="9" xfId="0" applyFont="1" applyFill="1" applyBorder="1"/>
    <xf numFmtId="0" fontId="0" fillId="4" borderId="10" xfId="0" applyFill="1" applyBorder="1"/>
    <xf numFmtId="0" fontId="0" fillId="4" borderId="8" xfId="0" applyFill="1" applyBorder="1"/>
    <xf numFmtId="0" fontId="0" fillId="4" borderId="4" xfId="0" applyFill="1" applyBorder="1"/>
    <xf numFmtId="167" fontId="4" fillId="4" borderId="19" xfId="1" applyNumberFormat="1" applyFont="1" applyFill="1" applyBorder="1"/>
    <xf numFmtId="164" fontId="4" fillId="4" borderId="10" xfId="0" applyNumberFormat="1" applyFont="1" applyFill="1" applyBorder="1"/>
    <xf numFmtId="43" fontId="0" fillId="0" borderId="0" xfId="0" applyNumberFormat="1"/>
    <xf numFmtId="0" fontId="12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14" xfId="0" applyBorder="1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left" indent="1"/>
    </xf>
    <xf numFmtId="9" fontId="3" fillId="0" borderId="7" xfId="0" applyNumberFormat="1" applyFont="1" applyBorder="1"/>
    <xf numFmtId="9" fontId="3" fillId="0" borderId="5" xfId="0" applyNumberFormat="1" applyFont="1" applyBorder="1" applyAlignment="1">
      <alignment horizontal="center"/>
    </xf>
    <xf numFmtId="9" fontId="3" fillId="0" borderId="6" xfId="0" applyNumberFormat="1" applyFont="1" applyBorder="1"/>
    <xf numFmtId="164" fontId="3" fillId="0" borderId="0" xfId="0" applyNumberFormat="1" applyFont="1"/>
    <xf numFmtId="9" fontId="5" fillId="0" borderId="0" xfId="0" applyNumberFormat="1" applyFont="1"/>
    <xf numFmtId="164" fontId="5" fillId="0" borderId="0" xfId="0" applyNumberFormat="1" applyFont="1"/>
    <xf numFmtId="0" fontId="3" fillId="0" borderId="7" xfId="0" applyFont="1" applyBorder="1"/>
    <xf numFmtId="0" fontId="3" fillId="0" borderId="5" xfId="0" applyFont="1" applyBorder="1" applyAlignment="1">
      <alignment horizontal="center"/>
    </xf>
    <xf numFmtId="1" fontId="3" fillId="0" borderId="0" xfId="0" applyNumberFormat="1" applyFont="1"/>
    <xf numFmtId="1" fontId="0" fillId="0" borderId="0" xfId="0" applyNumberFormat="1"/>
    <xf numFmtId="0" fontId="12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1" fillId="0" borderId="6" xfId="0" applyFont="1" applyBorder="1"/>
    <xf numFmtId="0" fontId="1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indent="2"/>
    </xf>
    <xf numFmtId="1" fontId="14" fillId="0" borderId="0" xfId="0" applyNumberFormat="1" applyFont="1"/>
    <xf numFmtId="1" fontId="5" fillId="0" borderId="0" xfId="0" applyNumberFormat="1" applyFont="1"/>
    <xf numFmtId="164" fontId="4" fillId="4" borderId="8" xfId="0" applyNumberFormat="1" applyFont="1" applyFill="1" applyBorder="1"/>
    <xf numFmtId="0" fontId="12" fillId="2" borderId="1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3" fillId="0" borderId="5" xfId="0" applyNumberFormat="1" applyFont="1" applyBorder="1" applyAlignment="1">
      <alignment horizontal="center"/>
    </xf>
    <xf numFmtId="164" fontId="5" fillId="0" borderId="7" xfId="2" applyNumberFormat="1" applyFont="1" applyBorder="1"/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164" fontId="0" fillId="0" borderId="6" xfId="0" applyNumberFormat="1" applyBorder="1"/>
    <xf numFmtId="0" fontId="0" fillId="0" borderId="0" xfId="0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5" xfId="0" applyNumberFormat="1" applyBorder="1"/>
    <xf numFmtId="168" fontId="16" fillId="0" borderId="0" xfId="3" applyFont="1" applyAlignment="1">
      <alignment horizontal="left" vertical="center" wrapText="1"/>
    </xf>
    <xf numFmtId="168" fontId="17" fillId="0" borderId="7" xfId="4" applyFont="1" applyBorder="1" applyAlignment="1">
      <alignment horizontal="center" vertical="center"/>
    </xf>
    <xf numFmtId="168" fontId="18" fillId="0" borderId="5" xfId="4" applyFont="1" applyBorder="1" applyAlignment="1">
      <alignment horizontal="left" vertical="center"/>
    </xf>
    <xf numFmtId="41" fontId="18" fillId="0" borderId="0" xfId="0" applyNumberFormat="1" applyFont="1" applyAlignment="1" applyProtection="1">
      <alignment vertical="center"/>
      <protection locked="0"/>
    </xf>
    <xf numFmtId="41" fontId="18" fillId="0" borderId="7" xfId="0" applyNumberFormat="1" applyFont="1" applyBorder="1" applyAlignment="1">
      <alignment vertical="center"/>
    </xf>
    <xf numFmtId="41" fontId="18" fillId="0" borderId="0" xfId="0" applyNumberFormat="1" applyFont="1" applyAlignment="1">
      <alignment vertical="center"/>
    </xf>
    <xf numFmtId="41" fontId="18" fillId="0" borderId="6" xfId="0" applyNumberFormat="1" applyFont="1" applyBorder="1" applyAlignment="1" applyProtection="1">
      <alignment vertical="center"/>
      <protection locked="0"/>
    </xf>
    <xf numFmtId="41" fontId="18" fillId="0" borderId="5" xfId="0" applyNumberFormat="1" applyFont="1" applyBorder="1" applyAlignment="1">
      <alignment vertical="center"/>
    </xf>
    <xf numFmtId="168" fontId="19" fillId="0" borderId="0" xfId="3" applyFont="1" applyAlignment="1">
      <alignment horizontal="left" vertical="center"/>
    </xf>
    <xf numFmtId="0" fontId="0" fillId="0" borderId="10" xfId="0" applyBorder="1"/>
    <xf numFmtId="164" fontId="0" fillId="0" borderId="9" xfId="0" applyNumberFormat="1" applyBorder="1"/>
    <xf numFmtId="0" fontId="0" fillId="0" borderId="4" xfId="0" applyBorder="1"/>
    <xf numFmtId="165" fontId="0" fillId="0" borderId="8" xfId="0" applyNumberFormat="1" applyBorder="1"/>
    <xf numFmtId="0" fontId="13" fillId="5" borderId="11" xfId="0" applyFont="1" applyFill="1" applyBorder="1"/>
    <xf numFmtId="0" fontId="0" fillId="5" borderId="13" xfId="0" applyFill="1" applyBorder="1"/>
    <xf numFmtId="0" fontId="0" fillId="5" borderId="20" xfId="0" applyFill="1" applyBorder="1"/>
    <xf numFmtId="164" fontId="0" fillId="5" borderId="12" xfId="0" applyNumberFormat="1" applyFill="1" applyBorder="1"/>
    <xf numFmtId="0" fontId="0" fillId="5" borderId="12" xfId="0" applyFill="1" applyBorder="1"/>
    <xf numFmtId="164" fontId="0" fillId="5" borderId="13" xfId="0" applyNumberFormat="1" applyFill="1" applyBorder="1"/>
    <xf numFmtId="164" fontId="0" fillId="5" borderId="11" xfId="0" applyNumberFormat="1" applyFill="1" applyBorder="1"/>
    <xf numFmtId="0" fontId="4" fillId="0" borderId="6" xfId="0" applyFont="1" applyBorder="1"/>
    <xf numFmtId="0" fontId="11" fillId="2" borderId="6" xfId="0" applyFont="1" applyFill="1" applyBorder="1"/>
    <xf numFmtId="0" fontId="3" fillId="0" borderId="7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166" fontId="3" fillId="0" borderId="5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4" borderId="9" xfId="0" applyFont="1" applyFill="1" applyBorder="1"/>
    <xf numFmtId="0" fontId="12" fillId="0" borderId="6" xfId="0" applyFont="1" applyBorder="1"/>
    <xf numFmtId="0" fontId="3" fillId="2" borderId="6" xfId="0" applyFont="1" applyFill="1" applyBorder="1" applyAlignment="1">
      <alignment horizontal="left" indent="1"/>
    </xf>
    <xf numFmtId="10" fontId="3" fillId="0" borderId="0" xfId="0" applyNumberFormat="1" applyFont="1"/>
    <xf numFmtId="10" fontId="0" fillId="0" borderId="0" xfId="0" applyNumberFormat="1"/>
    <xf numFmtId="164" fontId="0" fillId="4" borderId="10" xfId="0" applyNumberFormat="1" applyFill="1" applyBorder="1"/>
    <xf numFmtId="0" fontId="16" fillId="0" borderId="6" xfId="0" applyFont="1" applyBorder="1"/>
    <xf numFmtId="9" fontId="3" fillId="0" borderId="0" xfId="0" applyNumberFormat="1" applyFont="1"/>
    <xf numFmtId="9" fontId="0" fillId="0" borderId="0" xfId="0" applyNumberFormat="1"/>
    <xf numFmtId="0" fontId="8" fillId="0" borderId="21" xfId="0" applyFont="1" applyBorder="1"/>
    <xf numFmtId="164" fontId="4" fillId="0" borderId="22" xfId="0" applyNumberFormat="1" applyFont="1" applyBorder="1"/>
    <xf numFmtId="164" fontId="4" fillId="0" borderId="24" xfId="0" applyNumberFormat="1" applyFont="1" applyBorder="1"/>
    <xf numFmtId="164" fontId="4" fillId="0" borderId="23" xfId="0" applyNumberFormat="1" applyFont="1" applyBorder="1"/>
    <xf numFmtId="43" fontId="9" fillId="0" borderId="0" xfId="0" applyNumberFormat="1" applyFont="1" applyAlignment="1">
      <alignment horizontal="left"/>
    </xf>
    <xf numFmtId="43" fontId="9" fillId="0" borderId="0" xfId="0" applyNumberFormat="1" applyFont="1"/>
    <xf numFmtId="169" fontId="0" fillId="0" borderId="0" xfId="2" applyNumberFormat="1" applyFont="1"/>
    <xf numFmtId="169" fontId="5" fillId="0" borderId="3" xfId="2" applyNumberFormat="1" applyFont="1" applyBorder="1" applyAlignment="1">
      <alignment horizontal="right"/>
    </xf>
    <xf numFmtId="169" fontId="5" fillId="0" borderId="7" xfId="2" applyNumberFormat="1" applyFont="1" applyBorder="1" applyAlignment="1">
      <alignment horizontal="right"/>
    </xf>
    <xf numFmtId="169" fontId="5" fillId="0" borderId="10" xfId="2" applyNumberFormat="1" applyFont="1" applyBorder="1" applyAlignment="1">
      <alignment horizontal="right"/>
    </xf>
    <xf numFmtId="169" fontId="7" fillId="0" borderId="0" xfId="2" applyNumberFormat="1" applyFont="1" applyAlignment="1">
      <alignment horizontal="left"/>
    </xf>
    <xf numFmtId="169" fontId="5" fillId="0" borderId="0" xfId="2" applyNumberFormat="1" applyFont="1" applyAlignment="1">
      <alignment horizontal="center"/>
    </xf>
    <xf numFmtId="169" fontId="5" fillId="0" borderId="0" xfId="2" applyNumberFormat="1" applyFont="1"/>
    <xf numFmtId="169" fontId="0" fillId="0" borderId="7" xfId="2" applyNumberFormat="1" applyFont="1" applyBorder="1" applyAlignment="1">
      <alignment horizontal="center" vertical="center"/>
    </xf>
    <xf numFmtId="169" fontId="3" fillId="0" borderId="7" xfId="2" applyNumberFormat="1" applyFont="1" applyBorder="1"/>
    <xf numFmtId="169" fontId="3" fillId="2" borderId="7" xfId="2" applyNumberFormat="1" applyFont="1" applyFill="1" applyBorder="1"/>
    <xf numFmtId="169" fontId="0" fillId="0" borderId="16" xfId="2" applyNumberFormat="1" applyFont="1" applyBorder="1"/>
    <xf numFmtId="169" fontId="0" fillId="4" borderId="10" xfId="2" applyNumberFormat="1" applyFont="1" applyFill="1" applyBorder="1"/>
    <xf numFmtId="169" fontId="11" fillId="0" borderId="7" xfId="2" applyNumberFormat="1" applyFont="1" applyBorder="1" applyAlignment="1">
      <alignment horizontal="center"/>
    </xf>
    <xf numFmtId="169" fontId="0" fillId="0" borderId="7" xfId="2" applyNumberFormat="1" applyFont="1" applyBorder="1" applyAlignment="1">
      <alignment horizontal="center"/>
    </xf>
    <xf numFmtId="169" fontId="3" fillId="0" borderId="7" xfId="2" applyNumberFormat="1" applyFont="1" applyBorder="1" applyAlignment="1">
      <alignment horizontal="center"/>
    </xf>
    <xf numFmtId="169" fontId="0" fillId="0" borderId="5" xfId="2" applyNumberFormat="1" applyFont="1" applyBorder="1" applyAlignment="1">
      <alignment horizontal="center" vertical="center"/>
    </xf>
    <xf numFmtId="169" fontId="0" fillId="0" borderId="5" xfId="2" applyNumberFormat="1" applyFont="1" applyBorder="1"/>
    <xf numFmtId="169" fontId="0" fillId="0" borderId="17" xfId="2" applyNumberFormat="1" applyFont="1" applyBorder="1"/>
    <xf numFmtId="169" fontId="0" fillId="0" borderId="7" xfId="2" applyNumberFormat="1" applyFont="1" applyBorder="1"/>
    <xf numFmtId="169" fontId="0" fillId="0" borderId="5" xfId="2" applyNumberFormat="1" applyFont="1" applyBorder="1" applyAlignment="1">
      <alignment horizontal="center" vertical="center" wrapText="1"/>
    </xf>
    <xf numFmtId="169" fontId="18" fillId="0" borderId="5" xfId="2" applyNumberFormat="1" applyFont="1" applyBorder="1" applyAlignment="1">
      <alignment horizontal="center" vertical="center"/>
    </xf>
    <xf numFmtId="169" fontId="0" fillId="5" borderId="20" xfId="2" applyNumberFormat="1" applyFont="1" applyFill="1" applyBorder="1"/>
    <xf numFmtId="169" fontId="3" fillId="0" borderId="5" xfId="2" applyNumberFormat="1" applyFont="1" applyBorder="1"/>
    <xf numFmtId="169" fontId="0" fillId="4" borderId="8" xfId="2" applyNumberFormat="1" applyFont="1" applyFill="1" applyBorder="1"/>
    <xf numFmtId="169" fontId="0" fillId="0" borderId="23" xfId="2" applyNumberFormat="1" applyFont="1" applyBorder="1"/>
    <xf numFmtId="169" fontId="0" fillId="0" borderId="21" xfId="2" applyNumberFormat="1" applyFon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9" fontId="2" fillId="3" borderId="1" xfId="2" applyNumberFormat="1" applyFont="1" applyFill="1" applyBorder="1" applyAlignment="1">
      <alignment horizontal="center" vertical="center" wrapText="1"/>
    </xf>
    <xf numFmtId="169" fontId="2" fillId="3" borderId="8" xfId="2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 19 2" xfId="3" xr:uid="{1516ABB4-D4FA-4C3E-BCAD-6CEAD2AF99B3}"/>
    <cellStyle name="Normal 34" xfId="4" xr:uid="{A0E7EC76-C101-436A-86AD-99CA4D27EB3A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hudock\Downloads\ACDIVOCA%20Budget%20Template_Contrac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 Costs"/>
      <sheetName val="1. Summary Budget"/>
      <sheetName val="2. Detail Budget "/>
      <sheetName val="Sheet10"/>
      <sheetName val="3a. Local Travel"/>
      <sheetName val="3b. International Travel"/>
      <sheetName val="3b. International Travel_1"/>
      <sheetName val="3c. Equipment-Supplies"/>
      <sheetName val="3d. Activity-Grants"/>
      <sheetName val="4. Intl Subaward Detail"/>
      <sheetName val="10. SF-424s"/>
      <sheetName val="MERL_Option"/>
      <sheetName val="5. Local Subaward Detail"/>
      <sheetName val="P&amp;L Statement"/>
    </sheetNames>
    <sheetDataSet>
      <sheetData sheetId="0" refreshError="1">
        <row r="3">
          <cell r="B3" t="str">
            <v>Project Name</v>
          </cell>
        </row>
        <row r="4">
          <cell r="B4" t="str">
            <v>SOL-000-00-000000</v>
          </cell>
        </row>
        <row r="5">
          <cell r="B5" t="str">
            <v>Start Date: XX/XX/2023</v>
          </cell>
        </row>
        <row r="6">
          <cell r="B6" t="str">
            <v>End Date: XX/XX/20XX</v>
          </cell>
        </row>
        <row r="11">
          <cell r="E11">
            <v>1.03</v>
          </cell>
        </row>
        <row r="12">
          <cell r="E12">
            <v>1.03</v>
          </cell>
        </row>
        <row r="16">
          <cell r="E16">
            <v>1.04</v>
          </cell>
        </row>
        <row r="17">
          <cell r="E17">
            <v>1.05</v>
          </cell>
        </row>
        <row r="20">
          <cell r="E20" t="str">
            <v>XXX</v>
          </cell>
        </row>
        <row r="21">
          <cell r="E21">
            <v>100</v>
          </cell>
        </row>
        <row r="36">
          <cell r="B36" t="str">
            <v>City</v>
          </cell>
        </row>
        <row r="37">
          <cell r="B37" t="str">
            <v>City</v>
          </cell>
        </row>
        <row r="39">
          <cell r="B39" t="str">
            <v>Washington D.C.</v>
          </cell>
        </row>
        <row r="53">
          <cell r="E53">
            <v>0</v>
          </cell>
        </row>
        <row r="54">
          <cell r="E54">
            <v>0</v>
          </cell>
        </row>
      </sheetData>
      <sheetData sheetId="1" refreshError="1">
        <row r="12">
          <cell r="B12" t="str">
            <v>Salaries and Wages</v>
          </cell>
        </row>
        <row r="13">
          <cell r="B13" t="str">
            <v>Fringe Benefits</v>
          </cell>
        </row>
        <row r="14">
          <cell r="B14" t="str">
            <v>Allowances</v>
          </cell>
        </row>
        <row r="15">
          <cell r="B15" t="str">
            <v>Travel, Transportation, and Per Diem</v>
          </cell>
        </row>
        <row r="16">
          <cell r="B16" t="str">
            <v>Equipment and Supplies</v>
          </cell>
        </row>
        <row r="17">
          <cell r="B17" t="str">
            <v>Other Direct Costs</v>
          </cell>
        </row>
        <row r="18">
          <cell r="B18" t="str">
            <v>Consultants</v>
          </cell>
        </row>
        <row r="19">
          <cell r="B19" t="str">
            <v>Subcontracts/Contractual</v>
          </cell>
        </row>
        <row r="20">
          <cell r="B20" t="str">
            <v>Grants Under Contract</v>
          </cell>
        </row>
        <row r="24">
          <cell r="B24" t="str">
            <v>Indirect Costs</v>
          </cell>
        </row>
        <row r="26">
          <cell r="P26">
            <v>421696</v>
          </cell>
        </row>
        <row r="28">
          <cell r="B28" t="str">
            <v>Fixed Fee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1</v>
          </cell>
        </row>
        <row r="7">
          <cell r="C7">
            <v>20</v>
          </cell>
        </row>
      </sheetData>
      <sheetData sheetId="8" refreshError="1"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332ED-54F8-48A6-A01F-430D1992B087}">
  <dimension ref="A1:T112"/>
  <sheetViews>
    <sheetView showGridLines="0" tabSelected="1" topLeftCell="A60" zoomScale="80" zoomScaleNormal="80" workbookViewId="0">
      <selection activeCell="B14" sqref="B14:B15"/>
    </sheetView>
  </sheetViews>
  <sheetFormatPr defaultRowHeight="14.5" outlineLevelRow="1" x14ac:dyDescent="0.35"/>
  <cols>
    <col min="1" max="1" width="1.453125" customWidth="1"/>
    <col min="2" max="2" width="35.54296875" customWidth="1"/>
    <col min="3" max="3" width="22.36328125" customWidth="1"/>
    <col min="4" max="4" width="11" customWidth="1"/>
    <col min="5" max="5" width="11" style="149" customWidth="1"/>
    <col min="6" max="6" width="11.36328125" customWidth="1"/>
    <col min="7" max="17" width="10" customWidth="1"/>
    <col min="18" max="19" width="13.08984375" customWidth="1"/>
    <col min="20" max="20" width="13.36328125" customWidth="1"/>
  </cols>
  <sheetData>
    <row r="1" spans="2:20" ht="7.5" customHeight="1" x14ac:dyDescent="0.35">
      <c r="B1" s="188"/>
    </row>
    <row r="2" spans="2:20" x14ac:dyDescent="0.35">
      <c r="B2" s="188" t="str">
        <f>company</f>
        <v>ACDI/VOCA</v>
      </c>
      <c r="C2" s="1">
        <f>S104</f>
        <v>0</v>
      </c>
      <c r="D2" s="2" t="s">
        <v>0</v>
      </c>
      <c r="E2" s="150"/>
      <c r="F2" s="3"/>
      <c r="G2" s="4" t="s">
        <v>1</v>
      </c>
    </row>
    <row r="3" spans="2:20" x14ac:dyDescent="0.35">
      <c r="B3" s="188" t="s">
        <v>70</v>
      </c>
      <c r="C3" s="5">
        <v>0</v>
      </c>
      <c r="D3" s="6" t="s">
        <v>2</v>
      </c>
      <c r="E3" s="151"/>
      <c r="F3" s="3"/>
      <c r="G3" s="7" t="s">
        <v>3</v>
      </c>
    </row>
    <row r="4" spans="2:20" x14ac:dyDescent="0.35">
      <c r="B4" s="188" t="s">
        <v>71</v>
      </c>
      <c r="C4" s="8">
        <f>C3-C2</f>
        <v>0</v>
      </c>
      <c r="D4" s="9" t="s">
        <v>4</v>
      </c>
      <c r="E4" s="152"/>
      <c r="F4" s="3"/>
      <c r="G4" s="10" t="s">
        <v>5</v>
      </c>
      <c r="H4" s="11"/>
    </row>
    <row r="5" spans="2:20" x14ac:dyDescent="0.35">
      <c r="B5" s="189" t="s">
        <v>72</v>
      </c>
      <c r="C5" s="13"/>
      <c r="D5" s="3"/>
      <c r="E5" s="153"/>
      <c r="F5" s="3"/>
      <c r="G5" s="14" t="s">
        <v>6</v>
      </c>
      <c r="H5" s="15"/>
      <c r="I5" s="16"/>
    </row>
    <row r="6" spans="2:20" x14ac:dyDescent="0.35">
      <c r="B6" s="12"/>
      <c r="C6" s="17"/>
      <c r="D6" s="3"/>
      <c r="E6" s="154"/>
      <c r="F6" s="3"/>
      <c r="G6" s="18"/>
      <c r="H6" s="18"/>
    </row>
    <row r="7" spans="2:20" x14ac:dyDescent="0.35">
      <c r="B7" s="19"/>
      <c r="C7" s="17"/>
      <c r="D7" s="3"/>
      <c r="E7" s="154"/>
      <c r="F7" s="3"/>
      <c r="G7" s="20"/>
      <c r="H7" s="18"/>
    </row>
    <row r="8" spans="2:20" outlineLevel="1" x14ac:dyDescent="0.35">
      <c r="B8" s="21" t="s">
        <v>7</v>
      </c>
      <c r="C8" s="17"/>
      <c r="D8" s="3"/>
      <c r="E8" s="154"/>
      <c r="F8" s="3"/>
      <c r="G8" s="7"/>
      <c r="H8" s="18"/>
    </row>
    <row r="9" spans="2:20" outlineLevel="1" x14ac:dyDescent="0.35">
      <c r="B9" t="s">
        <v>8</v>
      </c>
      <c r="C9" s="17">
        <f>fx</f>
        <v>100</v>
      </c>
      <c r="D9" s="3"/>
      <c r="E9" s="154"/>
      <c r="F9" s="3"/>
      <c r="G9" s="7"/>
      <c r="H9" s="18"/>
    </row>
    <row r="10" spans="2:20" outlineLevel="1" x14ac:dyDescent="0.35">
      <c r="B10" t="s">
        <v>9</v>
      </c>
      <c r="C10" s="17">
        <f>i_localodc</f>
        <v>1.03</v>
      </c>
      <c r="D10" s="3"/>
      <c r="E10" s="154"/>
      <c r="F10" s="3"/>
      <c r="G10" s="7"/>
      <c r="H10" s="18"/>
    </row>
    <row r="11" spans="2:20" outlineLevel="1" x14ac:dyDescent="0.35">
      <c r="B11" t="s">
        <v>10</v>
      </c>
      <c r="C11" s="17">
        <f>i_locallabor</f>
        <v>1.05</v>
      </c>
      <c r="D11" s="3"/>
      <c r="E11" s="154"/>
      <c r="F11" s="3"/>
      <c r="G11" s="18"/>
      <c r="H11" s="18"/>
    </row>
    <row r="12" spans="2:20" outlineLevel="1" x14ac:dyDescent="0.35">
      <c r="B12" s="19"/>
      <c r="C12" s="17"/>
      <c r="D12" s="3"/>
      <c r="E12" s="154"/>
      <c r="F12" s="3"/>
      <c r="G12" s="18"/>
      <c r="H12" s="18"/>
    </row>
    <row r="13" spans="2:20" x14ac:dyDescent="0.35">
      <c r="B13" t="s">
        <v>73</v>
      </c>
      <c r="C13" s="22"/>
      <c r="D13" s="22"/>
      <c r="E13" s="155"/>
      <c r="F13" s="22"/>
    </row>
    <row r="14" spans="2:20" ht="32.5" customHeight="1" x14ac:dyDescent="0.35">
      <c r="B14" s="179" t="s">
        <v>11</v>
      </c>
      <c r="C14" s="181" t="s">
        <v>12</v>
      </c>
      <c r="D14" s="181" t="s">
        <v>13</v>
      </c>
      <c r="E14" s="183" t="str">
        <f>"Rate ("&amp;currency &amp;")"</f>
        <v>Rate (XXX)</v>
      </c>
      <c r="F14" s="185" t="s">
        <v>66</v>
      </c>
      <c r="G14" s="175"/>
      <c r="H14" s="176"/>
      <c r="I14" s="185" t="s">
        <v>67</v>
      </c>
      <c r="J14" s="175"/>
      <c r="K14" s="176"/>
      <c r="L14" s="185" t="s">
        <v>68</v>
      </c>
      <c r="M14" s="186"/>
      <c r="N14" s="187"/>
      <c r="O14" s="186" t="s">
        <v>69</v>
      </c>
      <c r="P14" s="175"/>
      <c r="Q14" s="176"/>
      <c r="R14" s="177" t="s">
        <v>14</v>
      </c>
      <c r="S14" s="177" t="s">
        <v>15</v>
      </c>
    </row>
    <row r="15" spans="2:20" x14ac:dyDescent="0.35">
      <c r="B15" s="180"/>
      <c r="C15" s="182"/>
      <c r="D15" s="182"/>
      <c r="E15" s="184"/>
      <c r="F15" s="24" t="s">
        <v>16</v>
      </c>
      <c r="G15" s="25" t="s">
        <v>17</v>
      </c>
      <c r="H15" s="26" t="s">
        <v>18</v>
      </c>
      <c r="I15" s="25" t="s">
        <v>19</v>
      </c>
      <c r="J15" s="25" t="s">
        <v>17</v>
      </c>
      <c r="K15" s="23" t="s">
        <v>18</v>
      </c>
      <c r="L15" s="25" t="s">
        <v>19</v>
      </c>
      <c r="M15" s="25" t="s">
        <v>17</v>
      </c>
      <c r="N15" s="23" t="s">
        <v>18</v>
      </c>
      <c r="O15" s="25" t="s">
        <v>19</v>
      </c>
      <c r="P15" s="25" t="s">
        <v>17</v>
      </c>
      <c r="Q15" s="23" t="s">
        <v>18</v>
      </c>
      <c r="R15" s="178"/>
      <c r="S15" s="178"/>
      <c r="T15" s="27" t="s">
        <v>20</v>
      </c>
    </row>
    <row r="16" spans="2:20" x14ac:dyDescent="0.35">
      <c r="B16" s="28" t="str">
        <f>UPPER(Personnel)</f>
        <v>SALARIES AND WAGES</v>
      </c>
      <c r="C16" s="29"/>
      <c r="D16" s="30"/>
      <c r="E16" s="156"/>
      <c r="F16" s="32"/>
      <c r="G16" s="33"/>
      <c r="H16" s="34"/>
      <c r="I16" s="32"/>
      <c r="J16" s="33"/>
      <c r="K16" s="34"/>
      <c r="L16" s="32"/>
      <c r="M16" s="33"/>
      <c r="N16" s="34"/>
      <c r="O16" s="32"/>
      <c r="P16" s="33"/>
      <c r="Q16" s="34"/>
      <c r="R16" s="30"/>
      <c r="S16" s="35"/>
    </row>
    <row r="17" spans="1:20" x14ac:dyDescent="0.35">
      <c r="B17" s="36"/>
      <c r="C17" s="31"/>
      <c r="D17" s="37"/>
      <c r="E17" s="156"/>
      <c r="F17" s="32"/>
      <c r="G17" s="11"/>
      <c r="H17" s="38"/>
      <c r="I17" s="32"/>
      <c r="J17" s="11"/>
      <c r="K17" s="38"/>
      <c r="L17" s="32"/>
      <c r="M17" s="11"/>
      <c r="N17" s="38"/>
      <c r="O17" s="32"/>
      <c r="P17" s="11"/>
      <c r="Q17" s="38"/>
      <c r="R17" s="37"/>
      <c r="S17" s="39"/>
    </row>
    <row r="18" spans="1:20" x14ac:dyDescent="0.35">
      <c r="B18" s="40" t="s">
        <v>21</v>
      </c>
      <c r="C18" s="41"/>
      <c r="D18" s="42"/>
      <c r="E18" s="157"/>
      <c r="F18" s="32"/>
      <c r="H18" s="41"/>
      <c r="I18" s="32"/>
      <c r="K18" s="41"/>
      <c r="L18" s="32"/>
      <c r="N18" s="41"/>
      <c r="O18" s="32"/>
      <c r="Q18" s="41"/>
      <c r="R18" s="42"/>
      <c r="S18" s="43"/>
    </row>
    <row r="19" spans="1:20" x14ac:dyDescent="0.35">
      <c r="B19" s="44" t="s">
        <v>22</v>
      </c>
      <c r="C19" s="45"/>
      <c r="D19" s="46" t="s">
        <v>23</v>
      </c>
      <c r="E19" s="158">
        <v>0</v>
      </c>
      <c r="F19" s="32">
        <f>E19/fx/260</f>
        <v>0</v>
      </c>
      <c r="G19" s="19">
        <f>260*9/12</f>
        <v>195</v>
      </c>
      <c r="H19" s="47">
        <f>ROUND(F19*G19,0)</f>
        <v>0</v>
      </c>
      <c r="I19" s="32">
        <f>F19*i_locallabor</f>
        <v>0</v>
      </c>
      <c r="J19" s="19">
        <f>260*12/12</f>
        <v>260</v>
      </c>
      <c r="K19" s="47">
        <f>ROUND(I19*J19,0)</f>
        <v>0</v>
      </c>
      <c r="L19" s="32">
        <f>I19*i_locallabor</f>
        <v>0</v>
      </c>
      <c r="M19" s="19">
        <f>260*12/12</f>
        <v>260</v>
      </c>
      <c r="N19" s="47">
        <f>ROUND(L19*M19,0)</f>
        <v>0</v>
      </c>
      <c r="O19" s="32">
        <f>L19*i_locallabor</f>
        <v>0</v>
      </c>
      <c r="P19" s="19">
        <f>260*12/12</f>
        <v>260</v>
      </c>
      <c r="Q19" s="47">
        <f>ROUND(O19*P19,0)</f>
        <v>0</v>
      </c>
      <c r="R19" s="48">
        <f>SUM(G19,J19,M19,P19,)</f>
        <v>975</v>
      </c>
      <c r="S19" s="43">
        <f>SUM(H19,K19,N19,Q19)</f>
        <v>0</v>
      </c>
    </row>
    <row r="20" spans="1:20" x14ac:dyDescent="0.35">
      <c r="B20" s="44" t="s">
        <v>22</v>
      </c>
      <c r="C20" s="45"/>
      <c r="D20" s="46" t="s">
        <v>23</v>
      </c>
      <c r="E20" s="157">
        <v>0</v>
      </c>
      <c r="F20" s="32">
        <f>E20/fx/260</f>
        <v>0</v>
      </c>
      <c r="G20" s="19">
        <f>260*9/12</f>
        <v>195</v>
      </c>
      <c r="H20" s="47">
        <f>ROUND(F20*G20,0)</f>
        <v>0</v>
      </c>
      <c r="I20" s="32">
        <f>F20*i_locallabor</f>
        <v>0</v>
      </c>
      <c r="J20" s="19">
        <f>260*12/12</f>
        <v>260</v>
      </c>
      <c r="K20" s="47">
        <f>ROUND(I20*J20,0)</f>
        <v>0</v>
      </c>
      <c r="L20" s="32">
        <f>I20*i_locallabor</f>
        <v>0</v>
      </c>
      <c r="M20" s="19">
        <f>260*12/12</f>
        <v>260</v>
      </c>
      <c r="N20" s="47">
        <f>ROUND(L20*M20,0)</f>
        <v>0</v>
      </c>
      <c r="O20" s="32">
        <f>L20*i_locallabor</f>
        <v>0</v>
      </c>
      <c r="P20" s="19">
        <f>260*12/12</f>
        <v>260</v>
      </c>
      <c r="Q20" s="47">
        <f>ROUND(O20*P20,0)</f>
        <v>0</v>
      </c>
      <c r="R20" s="48">
        <f t="shared" ref="R20:R22" si="0">SUM(G20,J20,M20,P20,)</f>
        <v>975</v>
      </c>
      <c r="S20" s="43">
        <f t="shared" ref="S20:S28" si="1">SUM(H20,K20,N20,Q20)</f>
        <v>0</v>
      </c>
    </row>
    <row r="21" spans="1:20" x14ac:dyDescent="0.35">
      <c r="B21" s="44" t="s">
        <v>22</v>
      </c>
      <c r="C21" s="45"/>
      <c r="D21" s="46" t="s">
        <v>23</v>
      </c>
      <c r="E21" s="157">
        <v>0</v>
      </c>
      <c r="F21" s="32">
        <f>E21/fx/260</f>
        <v>0</v>
      </c>
      <c r="G21" s="19">
        <f>260*9/12</f>
        <v>195</v>
      </c>
      <c r="H21" s="47">
        <f>ROUND(F21*G21,0)</f>
        <v>0</v>
      </c>
      <c r="I21" s="32">
        <f>F21*i_locallabor</f>
        <v>0</v>
      </c>
      <c r="J21" s="19">
        <f>260*12/12</f>
        <v>260</v>
      </c>
      <c r="K21" s="47">
        <f>ROUND(I21*J21,0)</f>
        <v>0</v>
      </c>
      <c r="L21" s="32">
        <f>I21*i_locallabor</f>
        <v>0</v>
      </c>
      <c r="M21" s="19">
        <f>260*12/12</f>
        <v>260</v>
      </c>
      <c r="N21" s="47">
        <f>ROUND(L21*M21,0)</f>
        <v>0</v>
      </c>
      <c r="O21" s="32">
        <f>L21*i_locallabor</f>
        <v>0</v>
      </c>
      <c r="P21" s="19">
        <f>260*12/12</f>
        <v>260</v>
      </c>
      <c r="Q21" s="47">
        <f>ROUND(O21*P21,0)</f>
        <v>0</v>
      </c>
      <c r="R21" s="48">
        <f t="shared" si="0"/>
        <v>975</v>
      </c>
      <c r="S21" s="43">
        <f t="shared" si="1"/>
        <v>0</v>
      </c>
    </row>
    <row r="22" spans="1:20" x14ac:dyDescent="0.35">
      <c r="B22" s="44" t="s">
        <v>22</v>
      </c>
      <c r="C22" s="45"/>
      <c r="D22" s="46" t="s">
        <v>23</v>
      </c>
      <c r="E22" s="157">
        <v>0</v>
      </c>
      <c r="F22" s="32">
        <f>E22/fx/260</f>
        <v>0</v>
      </c>
      <c r="G22" s="19">
        <f>260*9/12</f>
        <v>195</v>
      </c>
      <c r="H22" s="47">
        <f>ROUND(F22*G22,0)</f>
        <v>0</v>
      </c>
      <c r="I22" s="32">
        <f>F22*i_locallabor</f>
        <v>0</v>
      </c>
      <c r="J22" s="19">
        <f>260*12/12</f>
        <v>260</v>
      </c>
      <c r="K22" s="47">
        <f>ROUND(I22*J22,0)</f>
        <v>0</v>
      </c>
      <c r="L22" s="32">
        <f>I22*i_locallabor</f>
        <v>0</v>
      </c>
      <c r="M22" s="19">
        <f>260*12/12</f>
        <v>260</v>
      </c>
      <c r="N22" s="47">
        <f>ROUND(L22*M22,0)</f>
        <v>0</v>
      </c>
      <c r="O22" s="32">
        <f>L22*i_locallabor</f>
        <v>0</v>
      </c>
      <c r="P22" s="19">
        <f>260*12/12</f>
        <v>260</v>
      </c>
      <c r="Q22" s="47">
        <f>ROUND(O22*P22,0)</f>
        <v>0</v>
      </c>
      <c r="R22" s="48">
        <f t="shared" si="0"/>
        <v>975</v>
      </c>
      <c r="S22" s="43">
        <f t="shared" si="1"/>
        <v>0</v>
      </c>
    </row>
    <row r="23" spans="1:20" x14ac:dyDescent="0.35">
      <c r="B23" s="40"/>
      <c r="C23" s="41"/>
      <c r="D23" s="42"/>
      <c r="E23" s="157"/>
      <c r="F23" s="32"/>
      <c r="H23" s="41"/>
      <c r="I23" s="32"/>
      <c r="K23" s="41"/>
      <c r="L23" s="32"/>
      <c r="N23" s="41"/>
      <c r="O23" s="32"/>
      <c r="Q23" s="41"/>
      <c r="R23" s="42"/>
      <c r="S23" s="43"/>
    </row>
    <row r="24" spans="1:20" x14ac:dyDescent="0.35">
      <c r="B24" s="50" t="s">
        <v>24</v>
      </c>
      <c r="C24" s="51"/>
      <c r="D24" s="52"/>
      <c r="E24" s="157"/>
      <c r="F24" s="32"/>
      <c r="H24" s="41"/>
      <c r="I24" s="32"/>
      <c r="K24" s="41"/>
      <c r="L24" s="32"/>
      <c r="N24" s="41"/>
      <c r="O24" s="32"/>
      <c r="Q24" s="41"/>
      <c r="R24" s="42"/>
      <c r="S24" s="43"/>
    </row>
    <row r="25" spans="1:20" x14ac:dyDescent="0.35">
      <c r="B25" s="44" t="s">
        <v>22</v>
      </c>
      <c r="C25" s="53"/>
      <c r="D25" s="46" t="s">
        <v>23</v>
      </c>
      <c r="E25" s="157">
        <v>0</v>
      </c>
      <c r="F25" s="32">
        <f>E25/fx/260</f>
        <v>0</v>
      </c>
      <c r="G25" s="54">
        <v>0</v>
      </c>
      <c r="H25" s="47">
        <f>ROUND(F25*G25,0)</f>
        <v>0</v>
      </c>
      <c r="I25" s="32" cm="1">
        <f t="array" ref="I25">F25*i_intlabor</f>
        <v>0</v>
      </c>
      <c r="J25" s="54">
        <v>0</v>
      </c>
      <c r="K25" s="47">
        <f>ROUND(I25*J25,0)</f>
        <v>0</v>
      </c>
      <c r="L25" s="32" cm="1">
        <f t="array" ref="L25">I25*i_intlabor</f>
        <v>0</v>
      </c>
      <c r="M25" s="54">
        <v>0</v>
      </c>
      <c r="N25" s="47">
        <f>ROUND(L25*M25,0)</f>
        <v>0</v>
      </c>
      <c r="O25" s="32" cm="1">
        <f t="array" ref="O25">L25*i_intlabor</f>
        <v>0</v>
      </c>
      <c r="P25" s="54">
        <v>0</v>
      </c>
      <c r="Q25" s="47">
        <f>ROUND(O25*P25,0)</f>
        <v>0</v>
      </c>
      <c r="R25" s="48">
        <f>SUM(G25,J25,M25,P25)</f>
        <v>0</v>
      </c>
      <c r="S25" s="43">
        <f t="shared" si="1"/>
        <v>0</v>
      </c>
    </row>
    <row r="26" spans="1:20" x14ac:dyDescent="0.35">
      <c r="B26" s="44" t="s">
        <v>22</v>
      </c>
      <c r="C26" s="53"/>
      <c r="D26" s="46" t="s">
        <v>23</v>
      </c>
      <c r="E26" s="157">
        <v>0</v>
      </c>
      <c r="F26" s="32">
        <f>E26/fx/260</f>
        <v>0</v>
      </c>
      <c r="G26" s="54">
        <v>0</v>
      </c>
      <c r="H26" s="47">
        <f t="shared" ref="H26:H28" si="2">ROUND(F26*G26,0)</f>
        <v>0</v>
      </c>
      <c r="I26" s="32" cm="1">
        <f t="array" ref="I26">F26*i_intlabor</f>
        <v>0</v>
      </c>
      <c r="J26" s="54">
        <v>0</v>
      </c>
      <c r="K26" s="47">
        <f t="shared" ref="K26:K28" si="3">ROUND(I26*J26,0)</f>
        <v>0</v>
      </c>
      <c r="L26" s="32" cm="1">
        <f t="array" ref="L26">I26*i_intlabor</f>
        <v>0</v>
      </c>
      <c r="M26" s="54">
        <v>0</v>
      </c>
      <c r="N26" s="47">
        <f t="shared" ref="N26:N28" si="4">ROUND(L26*M26,0)</f>
        <v>0</v>
      </c>
      <c r="O26" s="32" cm="1">
        <f t="array" ref="O26">L26*i_intlabor</f>
        <v>0</v>
      </c>
      <c r="P26" s="54">
        <v>0</v>
      </c>
      <c r="Q26" s="47">
        <f t="shared" ref="Q26:Q28" si="5">ROUND(O26*P26,0)</f>
        <v>0</v>
      </c>
      <c r="R26" s="48">
        <f t="shared" ref="R26:R28" si="6">SUM(G26,J26,M26,P26)</f>
        <v>0</v>
      </c>
      <c r="S26" s="43">
        <f>SUM(H26,K26,N26,Q26)</f>
        <v>0</v>
      </c>
    </row>
    <row r="27" spans="1:20" x14ac:dyDescent="0.35">
      <c r="B27" s="44" t="s">
        <v>22</v>
      </c>
      <c r="C27" s="53"/>
      <c r="D27" s="46" t="s">
        <v>23</v>
      </c>
      <c r="E27" s="157">
        <v>0</v>
      </c>
      <c r="F27" s="32">
        <f>E27/fx/260</f>
        <v>0</v>
      </c>
      <c r="G27" s="54">
        <v>0</v>
      </c>
      <c r="H27" s="47">
        <f t="shared" si="2"/>
        <v>0</v>
      </c>
      <c r="I27" s="32" cm="1">
        <f t="array" ref="I27">F27*i_intlabor</f>
        <v>0</v>
      </c>
      <c r="J27" s="54">
        <v>0</v>
      </c>
      <c r="K27" s="47">
        <f t="shared" si="3"/>
        <v>0</v>
      </c>
      <c r="L27" s="32" cm="1">
        <f t="array" ref="L27">I27*i_intlabor</f>
        <v>0</v>
      </c>
      <c r="M27" s="54">
        <v>0</v>
      </c>
      <c r="N27" s="47">
        <f t="shared" si="4"/>
        <v>0</v>
      </c>
      <c r="O27" s="32" cm="1">
        <f t="array" ref="O27">L27*i_intlabor</f>
        <v>0</v>
      </c>
      <c r="P27" s="54">
        <v>0</v>
      </c>
      <c r="Q27" s="47">
        <f t="shared" si="5"/>
        <v>0</v>
      </c>
      <c r="R27" s="48">
        <f t="shared" si="6"/>
        <v>0</v>
      </c>
      <c r="S27" s="43">
        <f t="shared" si="1"/>
        <v>0</v>
      </c>
    </row>
    <row r="28" spans="1:20" x14ac:dyDescent="0.35">
      <c r="B28" s="44" t="s">
        <v>22</v>
      </c>
      <c r="C28" s="53"/>
      <c r="D28" s="46" t="s">
        <v>23</v>
      </c>
      <c r="E28" s="157">
        <v>0</v>
      </c>
      <c r="F28" s="32">
        <f>E28/fx/260</f>
        <v>0</v>
      </c>
      <c r="G28" s="54">
        <v>0</v>
      </c>
      <c r="H28" s="47">
        <f t="shared" si="2"/>
        <v>0</v>
      </c>
      <c r="I28" s="32" cm="1">
        <f t="array" ref="I28">F28*i_intlabor</f>
        <v>0</v>
      </c>
      <c r="J28" s="54">
        <v>0</v>
      </c>
      <c r="K28" s="47">
        <f t="shared" si="3"/>
        <v>0</v>
      </c>
      <c r="L28" s="32" cm="1">
        <f t="array" ref="L28">I28*i_intlabor</f>
        <v>0</v>
      </c>
      <c r="M28" s="54">
        <v>0</v>
      </c>
      <c r="N28" s="47">
        <f t="shared" si="4"/>
        <v>0</v>
      </c>
      <c r="O28" s="32" cm="1">
        <f t="array" ref="O28">L28*i_intlabor</f>
        <v>0</v>
      </c>
      <c r="P28" s="54">
        <v>0</v>
      </c>
      <c r="Q28" s="47">
        <f t="shared" si="5"/>
        <v>0</v>
      </c>
      <c r="R28" s="48">
        <f t="shared" si="6"/>
        <v>0</v>
      </c>
      <c r="S28" s="43">
        <f t="shared" si="1"/>
        <v>0</v>
      </c>
    </row>
    <row r="29" spans="1:20" ht="15" thickBot="1" x14ac:dyDescent="0.4">
      <c r="B29" s="55"/>
      <c r="C29" s="56"/>
      <c r="D29" s="57"/>
      <c r="E29" s="159"/>
      <c r="F29" s="58"/>
      <c r="G29" s="59"/>
      <c r="H29" s="56"/>
      <c r="I29" s="58"/>
      <c r="J29" s="59"/>
      <c r="K29" s="56"/>
      <c r="L29" s="58"/>
      <c r="M29" s="59"/>
      <c r="N29" s="56"/>
      <c r="O29" s="58"/>
      <c r="P29" s="59"/>
      <c r="Q29" s="56"/>
      <c r="R29" s="57"/>
      <c r="S29" s="60"/>
    </row>
    <row r="30" spans="1:20" x14ac:dyDescent="0.35">
      <c r="B30" s="61" t="str">
        <f>"TOTAL, "&amp;B16</f>
        <v>TOTAL, SALARIES AND WAGES</v>
      </c>
      <c r="C30" s="62"/>
      <c r="D30" s="63"/>
      <c r="E30" s="160"/>
      <c r="F30" s="64"/>
      <c r="G30" s="65"/>
      <c r="H30" s="66">
        <f>SUBTOTAL(109,H16:H29)</f>
        <v>0</v>
      </c>
      <c r="I30" s="64"/>
      <c r="J30" s="64"/>
      <c r="K30" s="66">
        <f>SUBTOTAL(109,K16:K29)</f>
        <v>0</v>
      </c>
      <c r="L30" s="64"/>
      <c r="M30" s="64"/>
      <c r="N30" s="66">
        <f>SUBTOTAL(109,N16:N29)</f>
        <v>0</v>
      </c>
      <c r="O30" s="64"/>
      <c r="P30" s="64"/>
      <c r="Q30" s="66">
        <f>SUBTOTAL(109,Q16:Q29)</f>
        <v>0</v>
      </c>
      <c r="R30" s="63"/>
      <c r="S30" s="66">
        <f>SUBTOTAL(109,S16:S29)</f>
        <v>0</v>
      </c>
      <c r="T30" s="67">
        <f>S30-SUM(F30:Q30)</f>
        <v>0</v>
      </c>
    </row>
    <row r="31" spans="1:20" x14ac:dyDescent="0.35">
      <c r="A31" s="41"/>
      <c r="B31" s="68" t="str">
        <f>UPPER(Fringe)</f>
        <v>FRINGE BENEFITS</v>
      </c>
      <c r="C31" s="69"/>
      <c r="D31" s="52"/>
      <c r="E31" s="161"/>
      <c r="H31" s="70"/>
      <c r="L31" s="71"/>
      <c r="M31" s="72"/>
      <c r="N31" s="70"/>
      <c r="O31" s="71"/>
      <c r="P31" s="72"/>
      <c r="Q31" s="70"/>
      <c r="R31" s="73"/>
      <c r="S31" s="70"/>
    </row>
    <row r="32" spans="1:20" x14ac:dyDescent="0.35">
      <c r="A32" s="41"/>
      <c r="C32" s="51"/>
      <c r="D32" s="52"/>
      <c r="E32" s="161"/>
      <c r="H32" s="41"/>
      <c r="L32" s="40"/>
      <c r="N32" s="41"/>
      <c r="O32" s="40"/>
      <c r="Q32" s="41"/>
      <c r="R32" s="42"/>
      <c r="S32" s="41"/>
    </row>
    <row r="33" spans="1:20" x14ac:dyDescent="0.35">
      <c r="A33" s="41"/>
      <c r="B33" s="16" t="s">
        <v>25</v>
      </c>
      <c r="C33" s="41"/>
      <c r="D33" s="74"/>
      <c r="E33" s="162"/>
      <c r="H33" s="41"/>
      <c r="I33" s="22"/>
      <c r="K33" s="41"/>
      <c r="L33" s="22"/>
      <c r="N33" s="41"/>
      <c r="O33" s="22"/>
      <c r="Q33" s="41"/>
      <c r="R33" s="42"/>
      <c r="S33" s="41"/>
    </row>
    <row r="34" spans="1:20" x14ac:dyDescent="0.35">
      <c r="A34" s="41"/>
      <c r="B34" s="75" t="s">
        <v>26</v>
      </c>
      <c r="C34" s="76"/>
      <c r="D34" s="77" t="s">
        <v>27</v>
      </c>
      <c r="E34" s="163"/>
      <c r="F34" s="78">
        <v>0</v>
      </c>
      <c r="G34" s="79">
        <v>0</v>
      </c>
      <c r="H34" s="47">
        <f>ROUND($G34*F34,0)</f>
        <v>0</v>
      </c>
      <c r="I34" s="80">
        <f>F34</f>
        <v>0</v>
      </c>
      <c r="J34" s="79">
        <v>0</v>
      </c>
      <c r="K34" s="47">
        <f>ROUND($G34*I34,0)</f>
        <v>0</v>
      </c>
      <c r="L34" s="80">
        <f>I34</f>
        <v>0</v>
      </c>
      <c r="M34" s="79">
        <v>0</v>
      </c>
      <c r="N34" s="47">
        <f>ROUND($G34*L34,0)</f>
        <v>0</v>
      </c>
      <c r="O34" s="80">
        <f>L34</f>
        <v>0</v>
      </c>
      <c r="P34" s="79">
        <v>0</v>
      </c>
      <c r="Q34" s="47">
        <f>ROUND($G34*O34,0)</f>
        <v>0</v>
      </c>
      <c r="R34" s="42"/>
      <c r="S34" s="43">
        <f>SUM(H34,K34,N34,Q34)</f>
        <v>0</v>
      </c>
    </row>
    <row r="35" spans="1:20" x14ac:dyDescent="0.35">
      <c r="A35" s="41"/>
      <c r="B35" s="75" t="s">
        <v>26</v>
      </c>
      <c r="C35" s="76"/>
      <c r="D35" s="77" t="s">
        <v>27</v>
      </c>
      <c r="E35" s="163"/>
      <c r="F35" s="78">
        <v>0</v>
      </c>
      <c r="G35" s="81">
        <f>G34</f>
        <v>0</v>
      </c>
      <c r="H35" s="47">
        <f>ROUND($G35*F35,0)</f>
        <v>0</v>
      </c>
      <c r="I35" s="80">
        <f>F35</f>
        <v>0</v>
      </c>
      <c r="J35" s="81">
        <f>J34</f>
        <v>0</v>
      </c>
      <c r="K35" s="47">
        <f>ROUND($G35*I35,0)</f>
        <v>0</v>
      </c>
      <c r="L35" s="80">
        <f>I35</f>
        <v>0</v>
      </c>
      <c r="M35" s="81">
        <f>M34</f>
        <v>0</v>
      </c>
      <c r="N35" s="47">
        <f>ROUND($G35*L35,0)</f>
        <v>0</v>
      </c>
      <c r="O35" s="80">
        <f>L35</f>
        <v>0</v>
      </c>
      <c r="P35" s="81">
        <f>P34</f>
        <v>0</v>
      </c>
      <c r="Q35" s="47">
        <f>ROUND($G35*O35,0)</f>
        <v>0</v>
      </c>
      <c r="R35" s="42"/>
      <c r="S35" s="43">
        <f t="shared" ref="S35:S39" si="7">SUM(H35,K35,N35,Q35)</f>
        <v>0</v>
      </c>
    </row>
    <row r="36" spans="1:20" x14ac:dyDescent="0.35">
      <c r="A36" s="41"/>
      <c r="B36" s="75" t="s">
        <v>26</v>
      </c>
      <c r="C36" s="76"/>
      <c r="D36" s="77" t="s">
        <v>27</v>
      </c>
      <c r="E36" s="163"/>
      <c r="F36" s="78">
        <v>0</v>
      </c>
      <c r="G36" s="81">
        <f>G34</f>
        <v>0</v>
      </c>
      <c r="H36" s="47">
        <f>ROUND($G36*F36,0)</f>
        <v>0</v>
      </c>
      <c r="I36" s="80">
        <f>F36</f>
        <v>0</v>
      </c>
      <c r="J36" s="81">
        <f>J34</f>
        <v>0</v>
      </c>
      <c r="K36" s="47">
        <f>ROUND($G36*I36,0)</f>
        <v>0</v>
      </c>
      <c r="L36" s="80">
        <f>I36</f>
        <v>0</v>
      </c>
      <c r="M36" s="81">
        <f>M34</f>
        <v>0</v>
      </c>
      <c r="N36" s="47">
        <f>ROUND($G36*L36,0)</f>
        <v>0</v>
      </c>
      <c r="O36" s="80">
        <f>L36</f>
        <v>0</v>
      </c>
      <c r="P36" s="81">
        <f>P34</f>
        <v>0</v>
      </c>
      <c r="Q36" s="47">
        <f>ROUND($G36*O36,0)</f>
        <v>0</v>
      </c>
      <c r="R36" s="42"/>
      <c r="S36" s="43">
        <f t="shared" si="7"/>
        <v>0</v>
      </c>
    </row>
    <row r="37" spans="1:20" x14ac:dyDescent="0.35">
      <c r="A37" s="41"/>
      <c r="B37" s="75" t="s">
        <v>28</v>
      </c>
      <c r="C37" s="82"/>
      <c r="D37" s="83" t="s">
        <v>29</v>
      </c>
      <c r="E37" s="157">
        <v>0</v>
      </c>
      <c r="F37" s="81">
        <f>E37/fx</f>
        <v>0</v>
      </c>
      <c r="G37" s="84">
        <v>0</v>
      </c>
      <c r="H37" s="47">
        <f>ROUND(F37*G37,0)</f>
        <v>0</v>
      </c>
      <c r="I37" s="81">
        <f>F37*i_locallabor</f>
        <v>0</v>
      </c>
      <c r="J37" s="84">
        <v>0</v>
      </c>
      <c r="K37" s="47">
        <f>ROUND(I37*J37,0)</f>
        <v>0</v>
      </c>
      <c r="L37" s="32">
        <f>I37*i_locallabor</f>
        <v>0</v>
      </c>
      <c r="M37" s="84">
        <v>0</v>
      </c>
      <c r="N37" s="47">
        <f>ROUND(L37*M37,0)</f>
        <v>0</v>
      </c>
      <c r="O37" s="32">
        <f>L37*i_locallabor</f>
        <v>0</v>
      </c>
      <c r="P37" s="84">
        <v>0</v>
      </c>
      <c r="Q37" s="47">
        <f>ROUND(O37*P37,0)</f>
        <v>0</v>
      </c>
      <c r="R37" s="42"/>
      <c r="S37" s="43">
        <f t="shared" si="7"/>
        <v>0</v>
      </c>
    </row>
    <row r="38" spans="1:20" x14ac:dyDescent="0.35">
      <c r="A38" s="41"/>
      <c r="B38" s="75" t="s">
        <v>28</v>
      </c>
      <c r="C38" s="82"/>
      <c r="D38" s="83" t="s">
        <v>29</v>
      </c>
      <c r="E38" s="157">
        <v>0</v>
      </c>
      <c r="F38" s="81">
        <f>E38/fx</f>
        <v>0</v>
      </c>
      <c r="G38" s="85">
        <f>G37</f>
        <v>0</v>
      </c>
      <c r="H38" s="47">
        <f>ROUND($C38*F38,0)</f>
        <v>0</v>
      </c>
      <c r="I38" s="32">
        <f>F38*i_locallabor</f>
        <v>0</v>
      </c>
      <c r="J38" s="85">
        <f>J37</f>
        <v>0</v>
      </c>
      <c r="K38" s="47">
        <f>ROUND($C38*I38,0)</f>
        <v>0</v>
      </c>
      <c r="L38" s="32">
        <f>I38*i_locallabor</f>
        <v>0</v>
      </c>
      <c r="M38" s="85">
        <f>M37</f>
        <v>0</v>
      </c>
      <c r="N38" s="47">
        <f>ROUND($C38*L38,0)</f>
        <v>0</v>
      </c>
      <c r="O38" s="32">
        <f>L38*i_locallabor</f>
        <v>0</v>
      </c>
      <c r="P38" s="85">
        <f>P37</f>
        <v>0</v>
      </c>
      <c r="Q38" s="47">
        <f>ROUND($C38*O38,0)</f>
        <v>0</v>
      </c>
      <c r="R38" s="42"/>
      <c r="S38" s="43">
        <f t="shared" si="7"/>
        <v>0</v>
      </c>
    </row>
    <row r="39" spans="1:20" x14ac:dyDescent="0.35">
      <c r="A39" s="41"/>
      <c r="B39" s="75" t="s">
        <v>28</v>
      </c>
      <c r="C39" s="82"/>
      <c r="D39" s="83" t="s">
        <v>29</v>
      </c>
      <c r="E39" s="157">
        <v>0</v>
      </c>
      <c r="F39" s="81">
        <f>E39/fx</f>
        <v>0</v>
      </c>
      <c r="G39" s="85">
        <f>G37</f>
        <v>0</v>
      </c>
      <c r="H39" s="47">
        <f>ROUND($C39*F39,0)</f>
        <v>0</v>
      </c>
      <c r="I39" s="32">
        <f>F39*i_locallabor</f>
        <v>0</v>
      </c>
      <c r="J39" s="85">
        <f>J37</f>
        <v>0</v>
      </c>
      <c r="K39" s="47">
        <f>ROUND($C39*I39,0)</f>
        <v>0</v>
      </c>
      <c r="L39" s="32">
        <f>I39*i_locallabor</f>
        <v>0</v>
      </c>
      <c r="M39" s="85">
        <f>M37</f>
        <v>0</v>
      </c>
      <c r="N39" s="47">
        <f>ROUND($C39*L39,0)</f>
        <v>0</v>
      </c>
      <c r="O39" s="32">
        <f>L39*i_locallabor</f>
        <v>0</v>
      </c>
      <c r="P39" s="85">
        <f>P37</f>
        <v>0</v>
      </c>
      <c r="Q39" s="47">
        <f>ROUND($C39*O39,0)</f>
        <v>0</v>
      </c>
      <c r="R39" s="42"/>
      <c r="S39" s="43">
        <f t="shared" si="7"/>
        <v>0</v>
      </c>
    </row>
    <row r="40" spans="1:20" ht="15" thickBot="1" x14ac:dyDescent="0.4">
      <c r="A40" s="41"/>
      <c r="B40" s="55"/>
      <c r="C40" s="56"/>
      <c r="D40" s="57"/>
      <c r="E40" s="159"/>
      <c r="F40" s="59"/>
      <c r="G40" s="59"/>
      <c r="H40" s="59"/>
      <c r="I40" s="55"/>
      <c r="J40" s="59"/>
      <c r="K40" s="56"/>
      <c r="L40" s="55"/>
      <c r="M40" s="59"/>
      <c r="N40" s="56"/>
      <c r="O40" s="55"/>
      <c r="P40" s="59"/>
      <c r="Q40" s="56"/>
      <c r="R40" s="57"/>
      <c r="S40" s="56"/>
    </row>
    <row r="41" spans="1:20" x14ac:dyDescent="0.35">
      <c r="B41" s="61" t="str">
        <f>"TOTAL, "&amp;B31</f>
        <v>TOTAL, FRINGE BENEFITS</v>
      </c>
      <c r="C41" s="62"/>
      <c r="D41" s="63"/>
      <c r="E41" s="160"/>
      <c r="F41" s="64"/>
      <c r="G41" s="64"/>
      <c r="H41" s="66">
        <f>SUBTOTAL(109,H31:H40)</f>
        <v>0</v>
      </c>
      <c r="I41" s="64"/>
      <c r="J41" s="64"/>
      <c r="K41" s="66">
        <f>SUBTOTAL(109,K31:K40)</f>
        <v>0</v>
      </c>
      <c r="L41" s="64"/>
      <c r="M41" s="64"/>
      <c r="N41" s="66">
        <f>SUBTOTAL(109,N31:N40)</f>
        <v>0</v>
      </c>
      <c r="O41" s="64"/>
      <c r="P41" s="64"/>
      <c r="Q41" s="66">
        <f>SUBTOTAL(109,Q31:Q40)</f>
        <v>0</v>
      </c>
      <c r="R41" s="63"/>
      <c r="S41" s="66">
        <f>SUBTOTAL(109,S31:S40)</f>
        <v>0</v>
      </c>
      <c r="T41" s="67">
        <f>S41-SUM(F41:Q41)</f>
        <v>0</v>
      </c>
    </row>
    <row r="42" spans="1:20" x14ac:dyDescent="0.35">
      <c r="A42" s="41"/>
      <c r="B42" s="86" t="str">
        <f>UPPER(Travel)</f>
        <v>TRAVEL, TRANSPORTATION, AND PER DIEM</v>
      </c>
      <c r="C42" s="29"/>
      <c r="D42" s="30"/>
      <c r="E42" s="164"/>
      <c r="F42" s="32"/>
      <c r="G42" s="33"/>
      <c r="H42" s="34"/>
      <c r="I42" s="32"/>
      <c r="J42" s="33"/>
      <c r="K42" s="34"/>
      <c r="L42" s="32"/>
      <c r="M42" s="33"/>
      <c r="N42" s="34"/>
      <c r="O42" s="32"/>
      <c r="P42" s="33"/>
      <c r="Q42" s="34"/>
      <c r="R42" s="30"/>
      <c r="S42" s="35"/>
    </row>
    <row r="43" spans="1:20" x14ac:dyDescent="0.35">
      <c r="A43" s="41"/>
      <c r="B43" s="87"/>
      <c r="C43" s="31"/>
      <c r="D43" s="37"/>
      <c r="E43" s="164"/>
      <c r="F43" s="32"/>
      <c r="G43" s="11"/>
      <c r="H43" s="38"/>
      <c r="I43" s="32"/>
      <c r="J43" s="11"/>
      <c r="K43" s="38"/>
      <c r="L43" s="32"/>
      <c r="M43" s="11"/>
      <c r="N43" s="38"/>
      <c r="O43" s="32"/>
      <c r="P43" s="11"/>
      <c r="Q43" s="38"/>
      <c r="R43" s="37"/>
      <c r="S43" s="39"/>
    </row>
    <row r="44" spans="1:20" x14ac:dyDescent="0.35">
      <c r="B44" s="88" t="s">
        <v>30</v>
      </c>
      <c r="C44" s="89"/>
      <c r="D44" s="37"/>
      <c r="E44" s="164"/>
      <c r="F44" s="32"/>
      <c r="G44" s="11"/>
      <c r="H44" s="38"/>
      <c r="I44" s="32"/>
      <c r="J44" s="11"/>
      <c r="K44" s="38"/>
      <c r="L44" s="32"/>
      <c r="M44" s="11"/>
      <c r="N44" s="38"/>
      <c r="O44" s="32"/>
      <c r="P44" s="11"/>
      <c r="Q44" s="38"/>
      <c r="R44" s="37"/>
      <c r="S44" s="39"/>
    </row>
    <row r="45" spans="1:20" x14ac:dyDescent="0.35">
      <c r="B45" s="44" t="s">
        <v>31</v>
      </c>
      <c r="C45" s="82"/>
      <c r="D45" s="37"/>
      <c r="E45" s="164"/>
      <c r="F45" s="79"/>
      <c r="G45" s="85"/>
      <c r="H45" s="47"/>
      <c r="I45" s="32"/>
      <c r="J45" s="85"/>
      <c r="K45" s="47"/>
      <c r="L45" s="32"/>
      <c r="M45" s="85"/>
      <c r="N45" s="47"/>
      <c r="O45" s="32"/>
      <c r="P45" s="85"/>
      <c r="Q45" s="47"/>
      <c r="R45" s="37"/>
      <c r="S45" s="43"/>
    </row>
    <row r="46" spans="1:20" x14ac:dyDescent="0.35">
      <c r="B46" s="90" t="str">
        <f>B19</f>
        <v>Position, Name</v>
      </c>
      <c r="C46" s="82" t="s">
        <v>32</v>
      </c>
      <c r="D46" s="37" t="s">
        <v>33</v>
      </c>
      <c r="E46" s="157">
        <v>0</v>
      </c>
      <c r="F46" s="81">
        <f t="shared" ref="F46:F49" si="8">E46/fx</f>
        <v>0</v>
      </c>
      <c r="G46" s="84">
        <v>0</v>
      </c>
      <c r="H46" s="47">
        <f>ROUND(F46*G46,0)</f>
        <v>0</v>
      </c>
      <c r="I46" s="32">
        <f t="shared" ref="I46:I49" si="9">F46*i_localodc</f>
        <v>0</v>
      </c>
      <c r="J46" s="84">
        <v>0</v>
      </c>
      <c r="K46" s="47">
        <f>ROUND(I46*J46,0)</f>
        <v>0</v>
      </c>
      <c r="L46" s="32">
        <f t="shared" ref="L46:L49" si="10">I46*i_localodc</f>
        <v>0</v>
      </c>
      <c r="M46" s="84">
        <v>0</v>
      </c>
      <c r="N46" s="47">
        <f>ROUND(L46*M46,0)</f>
        <v>0</v>
      </c>
      <c r="O46" s="32">
        <f t="shared" ref="O46:O49" si="11">L46*i_localodc</f>
        <v>0</v>
      </c>
      <c r="P46" s="84">
        <v>0</v>
      </c>
      <c r="Q46" s="47">
        <f>ROUND(O46*P46,0)</f>
        <v>0</v>
      </c>
      <c r="R46" s="37"/>
      <c r="S46" s="43">
        <f>SUM(H46,K46,N46,Q46)</f>
        <v>0</v>
      </c>
    </row>
    <row r="47" spans="1:20" x14ac:dyDescent="0.35">
      <c r="B47" s="90" t="str">
        <f>B20</f>
        <v>Position, Name</v>
      </c>
      <c r="C47" s="82" t="s">
        <v>32</v>
      </c>
      <c r="D47" s="37" t="s">
        <v>33</v>
      </c>
      <c r="E47" s="157">
        <v>0</v>
      </c>
      <c r="F47" s="81">
        <f t="shared" si="8"/>
        <v>0</v>
      </c>
      <c r="G47" s="84">
        <v>0</v>
      </c>
      <c r="H47" s="47">
        <f>ROUND(F47*G47,0)</f>
        <v>0</v>
      </c>
      <c r="I47" s="32">
        <f t="shared" si="9"/>
        <v>0</v>
      </c>
      <c r="J47" s="84">
        <v>0</v>
      </c>
      <c r="K47" s="47">
        <f>ROUND(I47*J47,0)</f>
        <v>0</v>
      </c>
      <c r="L47" s="32">
        <f t="shared" si="10"/>
        <v>0</v>
      </c>
      <c r="M47" s="84">
        <v>0</v>
      </c>
      <c r="N47" s="47">
        <f>ROUND(L47*M47,0)</f>
        <v>0</v>
      </c>
      <c r="O47" s="32">
        <f t="shared" si="11"/>
        <v>0</v>
      </c>
      <c r="P47" s="84">
        <v>0</v>
      </c>
      <c r="Q47" s="47">
        <f>ROUND(O47*P47,0)</f>
        <v>0</v>
      </c>
      <c r="R47" s="37"/>
      <c r="S47" s="43">
        <f t="shared" ref="S47:S49" si="12">SUM(H47,K47,N47,Q47)</f>
        <v>0</v>
      </c>
    </row>
    <row r="48" spans="1:20" x14ac:dyDescent="0.35">
      <c r="B48" s="90" t="str">
        <f>B21</f>
        <v>Position, Name</v>
      </c>
      <c r="C48" s="82" t="s">
        <v>32</v>
      </c>
      <c r="D48" s="37" t="s">
        <v>33</v>
      </c>
      <c r="E48" s="157">
        <v>0</v>
      </c>
      <c r="F48" s="81">
        <f t="shared" si="8"/>
        <v>0</v>
      </c>
      <c r="G48" s="84">
        <v>0</v>
      </c>
      <c r="H48" s="47">
        <f>ROUND(F48*G48,0)</f>
        <v>0</v>
      </c>
      <c r="I48" s="32">
        <f t="shared" si="9"/>
        <v>0</v>
      </c>
      <c r="J48" s="84">
        <v>0</v>
      </c>
      <c r="K48" s="47">
        <f>ROUND(I48*J48,0)</f>
        <v>0</v>
      </c>
      <c r="L48" s="32">
        <f t="shared" si="10"/>
        <v>0</v>
      </c>
      <c r="M48" s="84">
        <v>0</v>
      </c>
      <c r="N48" s="47">
        <f>ROUND(L48*M48,0)</f>
        <v>0</v>
      </c>
      <c r="O48" s="32">
        <f t="shared" si="11"/>
        <v>0</v>
      </c>
      <c r="P48" s="84">
        <v>0</v>
      </c>
      <c r="Q48" s="47">
        <f>ROUND(O48*P48,0)</f>
        <v>0</v>
      </c>
      <c r="R48" s="37"/>
      <c r="S48" s="43">
        <f t="shared" si="12"/>
        <v>0</v>
      </c>
    </row>
    <row r="49" spans="1:20" x14ac:dyDescent="0.35">
      <c r="B49" s="90" t="str">
        <f>B22</f>
        <v>Position, Name</v>
      </c>
      <c r="C49" s="82" t="s">
        <v>32</v>
      </c>
      <c r="D49" s="37" t="s">
        <v>33</v>
      </c>
      <c r="E49" s="157">
        <v>0</v>
      </c>
      <c r="F49" s="81">
        <f t="shared" si="8"/>
        <v>0</v>
      </c>
      <c r="G49" s="84">
        <v>0</v>
      </c>
      <c r="H49" s="47">
        <f>ROUND(F49*G49,0)</f>
        <v>0</v>
      </c>
      <c r="I49" s="32">
        <f t="shared" si="9"/>
        <v>0</v>
      </c>
      <c r="J49" s="84">
        <v>0</v>
      </c>
      <c r="K49" s="47">
        <f>ROUND(I49*J49,0)</f>
        <v>0</v>
      </c>
      <c r="L49" s="32">
        <f t="shared" si="10"/>
        <v>0</v>
      </c>
      <c r="M49" s="84">
        <v>0</v>
      </c>
      <c r="N49" s="47">
        <f>ROUND(L49*M49,0)</f>
        <v>0</v>
      </c>
      <c r="O49" s="32">
        <f t="shared" si="11"/>
        <v>0</v>
      </c>
      <c r="P49" s="84">
        <v>0</v>
      </c>
      <c r="Q49" s="47">
        <f>ROUND(O49*P49,0)</f>
        <v>0</v>
      </c>
      <c r="R49" s="37"/>
      <c r="S49" s="43">
        <f t="shared" si="12"/>
        <v>0</v>
      </c>
    </row>
    <row r="50" spans="1:20" x14ac:dyDescent="0.35">
      <c r="B50" s="40"/>
      <c r="C50" s="41"/>
      <c r="D50" s="42"/>
      <c r="E50" s="165"/>
      <c r="F50" s="32"/>
      <c r="H50" s="41"/>
      <c r="I50" s="32"/>
      <c r="K50" s="41"/>
      <c r="L50" s="32"/>
      <c r="N50" s="41"/>
      <c r="O50" s="32"/>
      <c r="Q50" s="41"/>
      <c r="R50" s="42"/>
      <c r="S50" s="49"/>
    </row>
    <row r="51" spans="1:20" x14ac:dyDescent="0.35">
      <c r="B51" s="88" t="s">
        <v>34</v>
      </c>
      <c r="C51" s="41"/>
      <c r="D51" s="42"/>
      <c r="E51" s="165"/>
      <c r="F51" s="32"/>
      <c r="H51" s="41"/>
      <c r="I51" s="32"/>
      <c r="K51" s="41"/>
      <c r="L51" s="32"/>
      <c r="N51" s="41"/>
      <c r="O51" s="32"/>
      <c r="Q51" s="41"/>
      <c r="R51" s="42"/>
      <c r="S51" s="49"/>
    </row>
    <row r="52" spans="1:20" x14ac:dyDescent="0.35">
      <c r="B52" s="44" t="s">
        <v>35</v>
      </c>
      <c r="C52" s="82" t="s">
        <v>32</v>
      </c>
      <c r="D52" s="37" t="s">
        <v>23</v>
      </c>
      <c r="E52" s="157">
        <v>0</v>
      </c>
      <c r="F52" s="81">
        <f t="shared" ref="F52" si="13">E52/fx</f>
        <v>0</v>
      </c>
      <c r="G52" s="91" cm="1">
        <f t="array" ref="G52">SUM(G45:G50)*3*pdfactor-2*(2*75%)</f>
        <v>-3</v>
      </c>
      <c r="H52" s="47">
        <f>ROUND(F52*G52,0)</f>
        <v>0</v>
      </c>
      <c r="I52" s="32">
        <f>F52</f>
        <v>0</v>
      </c>
      <c r="J52" s="91" cm="1">
        <f t="array" ref="J52">SUM(J45:J50)*3*pdfactor-2*(2*75%)</f>
        <v>-3</v>
      </c>
      <c r="K52" s="47">
        <f>ROUND(I52*J52,0)</f>
        <v>0</v>
      </c>
      <c r="L52" s="32">
        <f>I52</f>
        <v>0</v>
      </c>
      <c r="M52" s="91" cm="1">
        <f t="array" ref="M52">SUM(M45:M50)*3*pdfactor-2*(2*75%)</f>
        <v>-3</v>
      </c>
      <c r="N52" s="47">
        <f>ROUND(L52*M52,0)</f>
        <v>0</v>
      </c>
      <c r="O52" s="32">
        <f>L52</f>
        <v>0</v>
      </c>
      <c r="P52" s="91" cm="1">
        <f t="array" ref="P52">SUM(P45:P50)*3*pdfactor-2*(2*75%)</f>
        <v>-3</v>
      </c>
      <c r="Q52" s="47">
        <f>ROUND(O52*P52,0)</f>
        <v>0</v>
      </c>
      <c r="R52" s="42"/>
      <c r="S52" s="43">
        <f>SUM(H52,K52,N52,Q52)</f>
        <v>0</v>
      </c>
    </row>
    <row r="53" spans="1:20" x14ac:dyDescent="0.35">
      <c r="B53" s="44" t="s">
        <v>35</v>
      </c>
      <c r="C53" s="82" t="s">
        <v>32</v>
      </c>
      <c r="D53" s="37" t="s">
        <v>23</v>
      </c>
      <c r="E53" s="157">
        <v>0</v>
      </c>
      <c r="F53" s="81">
        <f t="shared" ref="F53" si="14">E53/fx</f>
        <v>0</v>
      </c>
      <c r="G53" s="84">
        <v>0</v>
      </c>
      <c r="H53" s="47">
        <f>ROUND(F53*G53,0)</f>
        <v>0</v>
      </c>
      <c r="I53" s="32">
        <f>F53</f>
        <v>0</v>
      </c>
      <c r="J53" s="84">
        <v>0</v>
      </c>
      <c r="K53" s="47">
        <f>ROUND(I53*J53,0)</f>
        <v>0</v>
      </c>
      <c r="L53" s="32">
        <f>I53</f>
        <v>0</v>
      </c>
      <c r="M53" s="84">
        <v>0</v>
      </c>
      <c r="N53" s="47">
        <f>ROUND(L53*M53,0)</f>
        <v>0</v>
      </c>
      <c r="O53" s="32">
        <f>L53</f>
        <v>0</v>
      </c>
      <c r="P53" s="84">
        <v>0</v>
      </c>
      <c r="Q53" s="47">
        <f>ROUND(O53*P53,0)</f>
        <v>0</v>
      </c>
      <c r="R53" s="42"/>
      <c r="S53" s="43"/>
    </row>
    <row r="54" spans="1:20" x14ac:dyDescent="0.35">
      <c r="B54" s="40"/>
      <c r="C54" s="41"/>
      <c r="D54" s="42"/>
      <c r="E54" s="165"/>
      <c r="F54" s="32"/>
      <c r="H54" s="41"/>
      <c r="I54" s="32"/>
      <c r="K54" s="41"/>
      <c r="L54" s="32"/>
      <c r="N54" s="41"/>
      <c r="O54" s="32"/>
      <c r="Q54" s="41"/>
      <c r="R54" s="42"/>
      <c r="S54" s="43"/>
    </row>
    <row r="55" spans="1:20" x14ac:dyDescent="0.35">
      <c r="B55" s="88" t="s">
        <v>36</v>
      </c>
      <c r="C55" s="53"/>
      <c r="D55" s="83"/>
      <c r="E55" s="157"/>
      <c r="F55" s="79"/>
      <c r="G55" s="19"/>
      <c r="H55" s="47"/>
      <c r="I55" s="32"/>
      <c r="J55" s="19"/>
      <c r="K55" s="47"/>
      <c r="L55" s="32"/>
      <c r="M55" s="19"/>
      <c r="N55" s="47"/>
      <c r="O55" s="32"/>
      <c r="P55" s="19"/>
      <c r="Q55" s="47"/>
      <c r="R55" s="42"/>
      <c r="S55" s="43">
        <f t="shared" ref="S53:S58" si="15">SUM(H55,K55,N55,Q55)</f>
        <v>0</v>
      </c>
    </row>
    <row r="56" spans="1:20" x14ac:dyDescent="0.35">
      <c r="B56" s="44" t="s">
        <v>37</v>
      </c>
      <c r="C56" s="53"/>
      <c r="D56" s="83" t="s">
        <v>23</v>
      </c>
      <c r="E56" s="157">
        <v>0</v>
      </c>
      <c r="F56" s="81">
        <f t="shared" ref="F56:F58" si="16">E56/fx</f>
        <v>0</v>
      </c>
      <c r="G56" s="91">
        <f>SUM(G52:G53)</f>
        <v>-3</v>
      </c>
      <c r="H56" s="47">
        <f>ROUND(F56*G56,0)</f>
        <v>0</v>
      </c>
      <c r="I56" s="32">
        <f t="shared" ref="I56:I58" si="17">F56*i_localodc</f>
        <v>0</v>
      </c>
      <c r="J56" s="91">
        <f>SUM(J52:J53)</f>
        <v>-3</v>
      </c>
      <c r="K56" s="47">
        <f>ROUND(I56*J56,0)</f>
        <v>0</v>
      </c>
      <c r="L56" s="32">
        <f t="shared" ref="L56:L58" si="18">I56*i_localodc</f>
        <v>0</v>
      </c>
      <c r="M56" s="91">
        <f>SUM(M52:M53)</f>
        <v>-3</v>
      </c>
      <c r="N56" s="47">
        <f>ROUND(L56*M56,0)</f>
        <v>0</v>
      </c>
      <c r="O56" s="32">
        <f t="shared" ref="O56:O58" si="19">L56*i_localodc</f>
        <v>0</v>
      </c>
      <c r="P56" s="91">
        <f>SUM(P52:P53)</f>
        <v>-3</v>
      </c>
      <c r="Q56" s="47">
        <f>ROUND(O56*P56,0)</f>
        <v>0</v>
      </c>
      <c r="R56" s="42"/>
      <c r="S56" s="43">
        <f t="shared" si="15"/>
        <v>0</v>
      </c>
    </row>
    <row r="57" spans="1:20" x14ac:dyDescent="0.35">
      <c r="B57" s="44" t="s">
        <v>38</v>
      </c>
      <c r="C57" s="53"/>
      <c r="D57" s="83" t="s">
        <v>33</v>
      </c>
      <c r="E57" s="157">
        <v>0</v>
      </c>
      <c r="F57" s="81">
        <f t="shared" si="16"/>
        <v>0</v>
      </c>
      <c r="G57" s="91">
        <f>SUM(G45:G50)</f>
        <v>0</v>
      </c>
      <c r="H57" s="47">
        <f>ROUND(F57*G57,0)</f>
        <v>0</v>
      </c>
      <c r="I57" s="32">
        <f t="shared" si="17"/>
        <v>0</v>
      </c>
      <c r="J57" s="91">
        <f>SUM(J45:J50)</f>
        <v>0</v>
      </c>
      <c r="K57" s="47">
        <f>ROUND(I57*J57,0)</f>
        <v>0</v>
      </c>
      <c r="L57" s="32">
        <f t="shared" si="18"/>
        <v>0</v>
      </c>
      <c r="M57" s="91">
        <f>SUM(M45:M50)</f>
        <v>0</v>
      </c>
      <c r="N57" s="47">
        <f>ROUND(L57*M57,0)</f>
        <v>0</v>
      </c>
      <c r="O57" s="32">
        <f t="shared" si="19"/>
        <v>0</v>
      </c>
      <c r="P57" s="91">
        <f>SUM(P45:P50)</f>
        <v>0</v>
      </c>
      <c r="Q57" s="47">
        <f>ROUND(O57*P57,0)</f>
        <v>0</v>
      </c>
      <c r="R57" s="42"/>
      <c r="S57" s="43">
        <f t="shared" si="15"/>
        <v>0</v>
      </c>
    </row>
    <row r="58" spans="1:20" x14ac:dyDescent="0.35">
      <c r="B58" s="44" t="s">
        <v>39</v>
      </c>
      <c r="C58" s="53"/>
      <c r="D58" s="83" t="s">
        <v>33</v>
      </c>
      <c r="E58" s="157">
        <v>0</v>
      </c>
      <c r="F58" s="81">
        <f t="shared" si="16"/>
        <v>0</v>
      </c>
      <c r="G58" s="92">
        <f>G57</f>
        <v>0</v>
      </c>
      <c r="H58" s="47">
        <f>ROUND(F58*G58,0)</f>
        <v>0</v>
      </c>
      <c r="I58" s="32">
        <f t="shared" si="17"/>
        <v>0</v>
      </c>
      <c r="J58" s="92">
        <f>J57</f>
        <v>0</v>
      </c>
      <c r="K58" s="47">
        <f>ROUND(I58*J58,0)</f>
        <v>0</v>
      </c>
      <c r="L58" s="32">
        <f t="shared" si="18"/>
        <v>0</v>
      </c>
      <c r="M58" s="92">
        <f>M57</f>
        <v>0</v>
      </c>
      <c r="N58" s="47">
        <f>ROUND(L58*M58,0)</f>
        <v>0</v>
      </c>
      <c r="O58" s="32">
        <f t="shared" si="19"/>
        <v>0</v>
      </c>
      <c r="P58" s="92">
        <f>P57</f>
        <v>0</v>
      </c>
      <c r="Q58" s="47">
        <f>ROUND(O58*P58,0)</f>
        <v>0</v>
      </c>
      <c r="R58" s="42"/>
      <c r="S58" s="43">
        <f t="shared" si="15"/>
        <v>0</v>
      </c>
    </row>
    <row r="59" spans="1:20" ht="15" thickBot="1" x14ac:dyDescent="0.4">
      <c r="B59" s="55"/>
      <c r="C59" s="56"/>
      <c r="D59" s="57"/>
      <c r="E59" s="166"/>
      <c r="F59" s="58"/>
      <c r="G59" s="59"/>
      <c r="H59" s="56"/>
      <c r="I59" s="58"/>
      <c r="J59" s="59"/>
      <c r="K59" s="56"/>
      <c r="L59" s="58"/>
      <c r="M59" s="59"/>
      <c r="N59" s="56"/>
      <c r="O59" s="58"/>
      <c r="P59" s="59"/>
      <c r="Q59" s="56"/>
      <c r="R59" s="57"/>
      <c r="S59" s="60"/>
    </row>
    <row r="60" spans="1:20" x14ac:dyDescent="0.35">
      <c r="B60" s="61" t="str">
        <f>"TOTAL, "&amp;B42</f>
        <v>TOTAL, TRAVEL, TRANSPORTATION, AND PER DIEM</v>
      </c>
      <c r="C60" s="62"/>
      <c r="D60" s="63"/>
      <c r="E60" s="160"/>
      <c r="F60" s="64"/>
      <c r="G60" s="64"/>
      <c r="H60" s="66">
        <f>SUBTOTAL(109,H42:H59)</f>
        <v>0</v>
      </c>
      <c r="I60" s="64"/>
      <c r="J60" s="64"/>
      <c r="K60" s="66">
        <f>SUBTOTAL(109,K42:K59)</f>
        <v>0</v>
      </c>
      <c r="L60" s="64"/>
      <c r="M60" s="64"/>
      <c r="N60" s="66">
        <f>SUBTOTAL(109,N42:N59)</f>
        <v>0</v>
      </c>
      <c r="O60" s="64"/>
      <c r="P60" s="64"/>
      <c r="Q60" s="66">
        <f>SUBTOTAL(109,Q42:Q59)</f>
        <v>0</v>
      </c>
      <c r="R60" s="63"/>
      <c r="S60" s="93">
        <f>SUBTOTAL(109,S42:S59)</f>
        <v>0</v>
      </c>
      <c r="T60" s="67">
        <f>S60-SUM(F60:Q60)</f>
        <v>0</v>
      </c>
    </row>
    <row r="61" spans="1:20" x14ac:dyDescent="0.35">
      <c r="A61" s="41"/>
      <c r="B61" s="94" t="str">
        <f>UPPER(Equipment)</f>
        <v>EQUIPMENT AND SUPPLIES</v>
      </c>
      <c r="C61" s="41"/>
      <c r="D61" s="73"/>
      <c r="E61" s="167"/>
      <c r="H61" s="70"/>
      <c r="K61" s="70"/>
      <c r="N61" s="70"/>
      <c r="Q61" s="70"/>
      <c r="R61" s="73"/>
      <c r="S61" s="73"/>
    </row>
    <row r="62" spans="1:20" x14ac:dyDescent="0.35">
      <c r="A62" s="41"/>
      <c r="B62" s="95"/>
      <c r="C62" s="41"/>
      <c r="D62" s="42"/>
      <c r="E62" s="167"/>
      <c r="H62" s="41"/>
      <c r="K62" s="41"/>
      <c r="N62" s="41"/>
      <c r="Q62" s="41"/>
      <c r="R62" s="42"/>
      <c r="S62" s="42"/>
    </row>
    <row r="63" spans="1:20" x14ac:dyDescent="0.35">
      <c r="A63" s="41"/>
      <c r="B63" s="44" t="s">
        <v>11</v>
      </c>
      <c r="C63" s="41"/>
      <c r="D63" s="96" t="s">
        <v>40</v>
      </c>
      <c r="E63" s="157">
        <v>0</v>
      </c>
      <c r="F63" s="79">
        <f t="shared" ref="F63:F64" si="20">E63/fx</f>
        <v>0</v>
      </c>
      <c r="G63" s="19">
        <v>0</v>
      </c>
      <c r="H63" s="97">
        <f t="shared" ref="H63:H64" si="21">ROUND(F63*G63,0)</f>
        <v>0</v>
      </c>
      <c r="I63" s="81">
        <f>F63*i_intodc</f>
        <v>0</v>
      </c>
      <c r="J63" s="22">
        <v>0</v>
      </c>
      <c r="K63" s="97">
        <f t="shared" ref="K63:K64" si="22">ROUND(I63*J63,0)</f>
        <v>0</v>
      </c>
      <c r="L63" s="81">
        <f>I63*i_intodc</f>
        <v>0</v>
      </c>
      <c r="M63" s="22">
        <v>0</v>
      </c>
      <c r="N63" s="97">
        <f t="shared" ref="N63:N64" si="23">ROUND(L63*M63,0)</f>
        <v>0</v>
      </c>
      <c r="O63" s="81">
        <f>L63*i_intodc</f>
        <v>0</v>
      </c>
      <c r="P63" s="22">
        <v>0</v>
      </c>
      <c r="Q63" s="97">
        <f t="shared" ref="Q63:Q64" si="24">ROUND(O63*P63,0)</f>
        <v>0</v>
      </c>
      <c r="R63" s="42"/>
      <c r="S63" s="43">
        <f>SUM(H63,K63,N63,Q63)</f>
        <v>0</v>
      </c>
    </row>
    <row r="64" spans="1:20" x14ac:dyDescent="0.35">
      <c r="A64" s="41"/>
      <c r="B64" s="44" t="s">
        <v>11</v>
      </c>
      <c r="C64" s="41"/>
      <c r="D64" s="96" t="s">
        <v>40</v>
      </c>
      <c r="E64" s="157">
        <v>0</v>
      </c>
      <c r="F64" s="79">
        <f t="shared" si="20"/>
        <v>0</v>
      </c>
      <c r="G64" s="19">
        <v>0</v>
      </c>
      <c r="H64" s="97">
        <f t="shared" si="21"/>
        <v>0</v>
      </c>
      <c r="I64" s="81">
        <f>F64*i_intodc</f>
        <v>0</v>
      </c>
      <c r="J64" s="22">
        <v>0</v>
      </c>
      <c r="K64" s="97">
        <f t="shared" si="22"/>
        <v>0</v>
      </c>
      <c r="L64" s="81">
        <f>I64*i_intodc</f>
        <v>0</v>
      </c>
      <c r="M64" s="22">
        <v>0</v>
      </c>
      <c r="N64" s="97">
        <f t="shared" si="23"/>
        <v>0</v>
      </c>
      <c r="O64" s="81">
        <f>L64*i_intodc</f>
        <v>0</v>
      </c>
      <c r="P64" s="22">
        <v>0</v>
      </c>
      <c r="Q64" s="97">
        <f t="shared" si="24"/>
        <v>0</v>
      </c>
      <c r="R64" s="42"/>
      <c r="S64" s="43">
        <f>SUM(H64,K64,N64,Q64)</f>
        <v>0</v>
      </c>
    </row>
    <row r="65" spans="1:20" ht="15" thickBot="1" x14ac:dyDescent="0.4">
      <c r="A65" s="41"/>
      <c r="B65" s="59"/>
      <c r="C65" s="56"/>
      <c r="D65" s="57"/>
      <c r="E65" s="159"/>
      <c r="F65" s="59"/>
      <c r="G65" s="59"/>
      <c r="H65" s="56"/>
      <c r="I65" s="59"/>
      <c r="J65" s="59"/>
      <c r="K65" s="56"/>
      <c r="L65" s="59"/>
      <c r="M65" s="59"/>
      <c r="N65" s="56"/>
      <c r="O65" s="59"/>
      <c r="P65" s="59"/>
      <c r="Q65" s="56"/>
      <c r="R65" s="57"/>
      <c r="S65" s="57"/>
    </row>
    <row r="66" spans="1:20" x14ac:dyDescent="0.35">
      <c r="B66" s="61" t="str">
        <f>"TOTAL, "&amp;B61</f>
        <v>TOTAL, EQUIPMENT AND SUPPLIES</v>
      </c>
      <c r="C66" s="62"/>
      <c r="D66" s="63"/>
      <c r="E66" s="160"/>
      <c r="F66" s="64"/>
      <c r="G66" s="64"/>
      <c r="H66" s="66">
        <f>SUBTOTAL(109,H62:H65)</f>
        <v>0</v>
      </c>
      <c r="I66" s="64"/>
      <c r="J66" s="64"/>
      <c r="K66" s="66">
        <f>SUBTOTAL(109,K62:K65)</f>
        <v>0</v>
      </c>
      <c r="L66" s="64"/>
      <c r="M66" s="64"/>
      <c r="N66" s="66">
        <f>SUBTOTAL(109,N62:N65)</f>
        <v>0</v>
      </c>
      <c r="O66" s="64"/>
      <c r="P66" s="64"/>
      <c r="Q66" s="66">
        <f>SUBTOTAL(109,Q62:Q65)</f>
        <v>0</v>
      </c>
      <c r="R66" s="63"/>
      <c r="S66" s="93">
        <f>SUBTOTAL(109,S62:S65)</f>
        <v>0</v>
      </c>
      <c r="T66" s="67">
        <f>S66-SUM(F66:Q66)</f>
        <v>0</v>
      </c>
    </row>
    <row r="67" spans="1:20" x14ac:dyDescent="0.35">
      <c r="B67" s="86" t="str">
        <f>UPPER(ODCs)</f>
        <v>OTHER DIRECT COSTS</v>
      </c>
      <c r="C67" s="31"/>
      <c r="D67" s="31"/>
      <c r="E67" s="168"/>
      <c r="F67" s="11"/>
      <c r="G67" s="33"/>
      <c r="H67" s="34"/>
      <c r="I67" s="33"/>
      <c r="J67" s="33"/>
      <c r="K67" s="33"/>
      <c r="L67" s="98"/>
      <c r="M67" s="33"/>
      <c r="N67" s="34"/>
      <c r="O67" s="33"/>
      <c r="P67" s="33"/>
      <c r="Q67" s="33"/>
      <c r="R67" s="99"/>
      <c r="S67" s="30"/>
    </row>
    <row r="68" spans="1:20" x14ac:dyDescent="0.35">
      <c r="B68" s="100" t="s">
        <v>41</v>
      </c>
      <c r="C68" s="31"/>
      <c r="D68" s="37"/>
      <c r="E68" s="164"/>
      <c r="F68" s="32"/>
      <c r="G68" s="11"/>
      <c r="H68" s="38"/>
      <c r="I68" s="32"/>
      <c r="J68" s="11"/>
      <c r="K68" s="11"/>
      <c r="L68" s="101"/>
      <c r="M68" s="11"/>
      <c r="N68" s="38"/>
      <c r="O68" s="32"/>
      <c r="P68" s="11"/>
      <c r="Q68" s="11"/>
      <c r="R68" s="102"/>
      <c r="S68" s="103"/>
    </row>
    <row r="69" spans="1:20" x14ac:dyDescent="0.35">
      <c r="B69" s="40"/>
      <c r="C69" s="41"/>
      <c r="D69" s="42"/>
      <c r="E69" s="165"/>
      <c r="F69" s="32"/>
      <c r="H69" s="41"/>
      <c r="I69" s="32"/>
      <c r="L69" s="101"/>
      <c r="N69" s="41"/>
      <c r="O69" s="32"/>
      <c r="S69" s="104"/>
    </row>
    <row r="70" spans="1:20" x14ac:dyDescent="0.35">
      <c r="A70" s="41"/>
      <c r="B70" s="105" t="s">
        <v>42</v>
      </c>
      <c r="C70" s="106"/>
      <c r="D70" s="107"/>
      <c r="E70" s="169"/>
      <c r="F70" s="108"/>
      <c r="G70" s="108"/>
      <c r="H70" s="109"/>
      <c r="I70" s="108"/>
      <c r="J70" s="110"/>
      <c r="K70" s="110"/>
      <c r="L70" s="111"/>
      <c r="M70" s="110"/>
      <c r="N70" s="109"/>
      <c r="O70" s="108"/>
      <c r="P70" s="110"/>
      <c r="Q70" s="110"/>
      <c r="R70" s="110"/>
      <c r="S70" s="112"/>
      <c r="T70" s="67"/>
    </row>
    <row r="71" spans="1:20" x14ac:dyDescent="0.35">
      <c r="A71" s="41"/>
      <c r="B71" s="113" t="s">
        <v>43</v>
      </c>
      <c r="C71" s="106"/>
      <c r="D71" s="107"/>
      <c r="E71" s="169"/>
      <c r="F71" s="108"/>
      <c r="G71" s="108"/>
      <c r="H71" s="109"/>
      <c r="I71" s="108"/>
      <c r="J71" s="110"/>
      <c r="K71" s="110"/>
      <c r="L71" s="111"/>
      <c r="M71" s="110"/>
      <c r="N71" s="109"/>
      <c r="O71" s="108"/>
      <c r="P71" s="110"/>
      <c r="Q71" s="110"/>
      <c r="R71" s="110"/>
      <c r="S71" s="112"/>
      <c r="T71" s="67"/>
    </row>
    <row r="72" spans="1:20" x14ac:dyDescent="0.35">
      <c r="A72" s="41"/>
      <c r="B72" s="44" t="s">
        <v>44</v>
      </c>
      <c r="C72" s="106"/>
      <c r="D72" s="96" t="s">
        <v>45</v>
      </c>
      <c r="E72" s="157">
        <v>0</v>
      </c>
      <c r="F72" s="81">
        <f>E72/fx</f>
        <v>0</v>
      </c>
      <c r="G72" s="19">
        <f>2*3</f>
        <v>6</v>
      </c>
      <c r="H72" s="47">
        <f>ROUND(F72*G72,0)</f>
        <v>0</v>
      </c>
      <c r="I72" s="32">
        <f>F72*i_locallabor</f>
        <v>0</v>
      </c>
      <c r="J72" s="19">
        <v>0</v>
      </c>
      <c r="K72" s="47">
        <f>ROUND(I72*J72,0)</f>
        <v>0</v>
      </c>
      <c r="L72" s="32">
        <f>I72*i_locallabor</f>
        <v>0</v>
      </c>
      <c r="M72" s="19">
        <f>2*3</f>
        <v>6</v>
      </c>
      <c r="N72" s="47">
        <f>ROUND(L72*M72,0)</f>
        <v>0</v>
      </c>
      <c r="O72" s="32">
        <f>L72*i_locallabor</f>
        <v>0</v>
      </c>
      <c r="P72" s="19">
        <v>0</v>
      </c>
      <c r="Q72" s="47">
        <f>ROUND(O72*P72,0)</f>
        <v>0</v>
      </c>
      <c r="R72" s="112"/>
      <c r="S72" s="43">
        <f>SUM(H72,K72,N72,Q72)</f>
        <v>0</v>
      </c>
      <c r="T72" s="67"/>
    </row>
    <row r="73" spans="1:20" x14ac:dyDescent="0.35">
      <c r="A73" s="41"/>
      <c r="B73" s="44" t="s">
        <v>46</v>
      </c>
      <c r="C73" s="106"/>
      <c r="D73" s="96" t="s">
        <v>47</v>
      </c>
      <c r="E73" s="157">
        <v>0</v>
      </c>
      <c r="F73" s="81">
        <f>E73/fx</f>
        <v>0</v>
      </c>
      <c r="G73" s="19">
        <f>25*G72</f>
        <v>150</v>
      </c>
      <c r="H73" s="47">
        <f t="shared" ref="H73:H75" si="25">ROUND(F73*G73,0)</f>
        <v>0</v>
      </c>
      <c r="I73" s="32">
        <f>F73*i_locallabor</f>
        <v>0</v>
      </c>
      <c r="J73" s="19">
        <f>25*J72</f>
        <v>0</v>
      </c>
      <c r="K73" s="47">
        <f t="shared" ref="K73:K75" si="26">ROUND(I73*J73,0)</f>
        <v>0</v>
      </c>
      <c r="L73" s="32">
        <f>I73*i_locallabor</f>
        <v>0</v>
      </c>
      <c r="M73" s="19">
        <f>25*M72</f>
        <v>150</v>
      </c>
      <c r="N73" s="47">
        <f t="shared" ref="N73:N75" si="27">ROUND(L73*M73,0)</f>
        <v>0</v>
      </c>
      <c r="O73" s="32">
        <f>L73*i_locallabor</f>
        <v>0</v>
      </c>
      <c r="P73" s="19">
        <f>25*P72</f>
        <v>0</v>
      </c>
      <c r="Q73" s="47">
        <f t="shared" ref="Q73:Q75" si="28">ROUND(O73*P73,0)</f>
        <v>0</v>
      </c>
      <c r="R73" s="112"/>
      <c r="S73" s="43">
        <f t="shared" ref="S73:S75" si="29">SUM(H73,K73,N73,Q73)</f>
        <v>0</v>
      </c>
      <c r="T73" s="67"/>
    </row>
    <row r="74" spans="1:20" x14ac:dyDescent="0.35">
      <c r="A74" s="41"/>
      <c r="B74" s="44" t="s">
        <v>48</v>
      </c>
      <c r="C74" s="106"/>
      <c r="D74" s="96" t="s">
        <v>47</v>
      </c>
      <c r="E74" s="157">
        <v>0</v>
      </c>
      <c r="F74" s="81">
        <f>E74/fx</f>
        <v>0</v>
      </c>
      <c r="G74" s="19">
        <f>G73</f>
        <v>150</v>
      </c>
      <c r="H74" s="47">
        <f t="shared" si="25"/>
        <v>0</v>
      </c>
      <c r="I74" s="32">
        <f>F74*i_locallabor</f>
        <v>0</v>
      </c>
      <c r="J74" s="19">
        <f>J73</f>
        <v>0</v>
      </c>
      <c r="K74" s="47">
        <f t="shared" si="26"/>
        <v>0</v>
      </c>
      <c r="L74" s="32">
        <f>I74*i_locallabor</f>
        <v>0</v>
      </c>
      <c r="M74" s="19">
        <f>M73</f>
        <v>150</v>
      </c>
      <c r="N74" s="47">
        <f t="shared" si="27"/>
        <v>0</v>
      </c>
      <c r="O74" s="32">
        <f>L74*i_locallabor</f>
        <v>0</v>
      </c>
      <c r="P74" s="19">
        <f>P73</f>
        <v>0</v>
      </c>
      <c r="Q74" s="47">
        <f t="shared" si="28"/>
        <v>0</v>
      </c>
      <c r="R74" s="112"/>
      <c r="S74" s="43">
        <f t="shared" si="29"/>
        <v>0</v>
      </c>
      <c r="T74" s="67"/>
    </row>
    <row r="75" spans="1:20" x14ac:dyDescent="0.35">
      <c r="A75" s="41"/>
      <c r="B75" s="44" t="s">
        <v>49</v>
      </c>
      <c r="C75" s="106"/>
      <c r="D75" s="96" t="s">
        <v>50</v>
      </c>
      <c r="E75" s="157">
        <v>0</v>
      </c>
      <c r="F75" s="81">
        <f>E75/fx</f>
        <v>0</v>
      </c>
      <c r="G75" s="19">
        <v>3</v>
      </c>
      <c r="H75" s="47">
        <f t="shared" si="25"/>
        <v>0</v>
      </c>
      <c r="I75" s="32">
        <f>F75*i_locallabor</f>
        <v>0</v>
      </c>
      <c r="J75" s="19">
        <v>0</v>
      </c>
      <c r="K75" s="47">
        <f t="shared" si="26"/>
        <v>0</v>
      </c>
      <c r="L75" s="32">
        <f>I75*i_locallabor</f>
        <v>0</v>
      </c>
      <c r="M75" s="19">
        <v>3</v>
      </c>
      <c r="N75" s="47">
        <f t="shared" si="27"/>
        <v>0</v>
      </c>
      <c r="O75" s="32">
        <f>L75*i_locallabor</f>
        <v>0</v>
      </c>
      <c r="P75" s="19">
        <v>0</v>
      </c>
      <c r="Q75" s="47">
        <f t="shared" si="28"/>
        <v>0</v>
      </c>
      <c r="R75" s="112"/>
      <c r="S75" s="43">
        <f t="shared" si="29"/>
        <v>0</v>
      </c>
      <c r="T75" s="67"/>
    </row>
    <row r="76" spans="1:20" x14ac:dyDescent="0.35">
      <c r="B76" s="40"/>
      <c r="C76" s="114"/>
      <c r="D76" s="41"/>
      <c r="E76" s="165"/>
      <c r="F76" s="32"/>
      <c r="H76" s="41"/>
      <c r="I76" s="32"/>
      <c r="L76" s="115"/>
      <c r="M76" s="116"/>
      <c r="N76" s="114"/>
      <c r="O76" s="32"/>
      <c r="S76" s="117"/>
    </row>
    <row r="77" spans="1:20" x14ac:dyDescent="0.35">
      <c r="B77" s="118" t="str">
        <f>"Subtotal, "&amp;B68</f>
        <v>Subtotal, Project Activities</v>
      </c>
      <c r="C77" s="119"/>
      <c r="D77" s="120"/>
      <c r="E77" s="170"/>
      <c r="F77" s="121"/>
      <c r="G77" s="122"/>
      <c r="H77" s="123">
        <f>SUBTOTAL(109,H68:H76)</f>
        <v>0</v>
      </c>
      <c r="I77" s="121"/>
      <c r="J77" s="122"/>
      <c r="K77" s="123">
        <f>SUBTOTAL(109,K68:K76)</f>
        <v>0</v>
      </c>
      <c r="L77" s="121"/>
      <c r="M77" s="121"/>
      <c r="N77" s="123">
        <f>SUBTOTAL(109,N68:N76)</f>
        <v>0</v>
      </c>
      <c r="O77" s="124"/>
      <c r="P77" s="121"/>
      <c r="Q77" s="123">
        <f>SUBTOTAL(109,Q68:Q76)</f>
        <v>0</v>
      </c>
      <c r="R77" s="123"/>
      <c r="S77" s="123">
        <f>SUBTOTAL(109,S68:S76)</f>
        <v>0</v>
      </c>
      <c r="T77" s="67">
        <f>S77-SUM(F77:Q77)</f>
        <v>0</v>
      </c>
    </row>
    <row r="78" spans="1:20" x14ac:dyDescent="0.35">
      <c r="B78" s="125" t="s">
        <v>51</v>
      </c>
      <c r="C78" s="41"/>
      <c r="D78" s="42"/>
      <c r="E78" s="165"/>
      <c r="F78" s="32"/>
      <c r="H78" s="41"/>
      <c r="I78" s="32"/>
      <c r="K78" s="41"/>
      <c r="L78" s="32"/>
      <c r="N78" s="41"/>
      <c r="O78" s="32"/>
      <c r="Q78" s="41"/>
      <c r="R78" s="42"/>
      <c r="S78" s="49"/>
    </row>
    <row r="79" spans="1:20" x14ac:dyDescent="0.35">
      <c r="B79" s="40"/>
      <c r="C79" s="41"/>
      <c r="D79" s="42"/>
      <c r="E79" s="165"/>
      <c r="F79" s="32"/>
      <c r="H79" s="41"/>
      <c r="I79" s="32"/>
      <c r="K79" s="41"/>
      <c r="L79" s="32"/>
      <c r="N79" s="41"/>
      <c r="O79" s="32"/>
      <c r="Q79" s="41"/>
      <c r="R79" s="42"/>
      <c r="S79" s="49"/>
    </row>
    <row r="80" spans="1:20" x14ac:dyDescent="0.35">
      <c r="B80" s="126" t="s">
        <v>52</v>
      </c>
      <c r="C80" s="41"/>
      <c r="D80" s="42"/>
      <c r="E80" s="165"/>
      <c r="F80" s="32"/>
      <c r="H80" s="41"/>
      <c r="I80" s="32"/>
      <c r="K80" s="41"/>
      <c r="L80" s="32"/>
      <c r="N80" s="41"/>
      <c r="O80" s="32"/>
      <c r="Q80" s="41"/>
      <c r="R80" s="42"/>
      <c r="S80" s="49"/>
    </row>
    <row r="81" spans="2:20" x14ac:dyDescent="0.35">
      <c r="B81" s="125" t="str">
        <f>office1 &amp; " Office"</f>
        <v>City Office</v>
      </c>
      <c r="C81" s="41"/>
      <c r="D81" s="42"/>
      <c r="E81" s="165"/>
      <c r="F81" s="32"/>
      <c r="H81" s="41"/>
      <c r="I81" s="32"/>
      <c r="K81" s="41"/>
      <c r="L81" s="32"/>
      <c r="N81" s="41"/>
      <c r="O81" s="32"/>
      <c r="Q81" s="41"/>
      <c r="R81" s="42"/>
      <c r="S81" s="49"/>
    </row>
    <row r="82" spans="2:20" x14ac:dyDescent="0.35">
      <c r="B82" s="44" t="s">
        <v>53</v>
      </c>
      <c r="C82" s="127"/>
      <c r="D82" s="83" t="s">
        <v>54</v>
      </c>
      <c r="E82" s="157">
        <v>0</v>
      </c>
      <c r="F82" s="79">
        <f>E82/fx</f>
        <v>0</v>
      </c>
      <c r="G82" s="19">
        <v>9</v>
      </c>
      <c r="H82" s="47">
        <f>ROUND(F82*G82,0)</f>
        <v>0</v>
      </c>
      <c r="I82" s="32">
        <f t="shared" ref="I82:I85" si="30">F82*i_localodc</f>
        <v>0</v>
      </c>
      <c r="J82" s="22">
        <v>12</v>
      </c>
      <c r="K82" s="47">
        <f>ROUND(I82*J82,0)</f>
        <v>0</v>
      </c>
      <c r="L82" s="32">
        <f t="shared" ref="L82:L85" si="31">I82*i_localodc</f>
        <v>0</v>
      </c>
      <c r="M82" s="22">
        <v>12</v>
      </c>
      <c r="N82" s="47">
        <f>ROUND(L82*M82,0)</f>
        <v>0</v>
      </c>
      <c r="O82" s="32">
        <f t="shared" ref="O82:O85" si="32">L82*i_localodc</f>
        <v>0</v>
      </c>
      <c r="P82" s="22">
        <v>12</v>
      </c>
      <c r="Q82" s="47">
        <f>ROUND(O82*P82,0)</f>
        <v>0</v>
      </c>
      <c r="R82" s="42"/>
      <c r="S82" s="43">
        <f>SUM(H82,K82,N82,Q82)</f>
        <v>0</v>
      </c>
    </row>
    <row r="83" spans="2:20" x14ac:dyDescent="0.35">
      <c r="B83" s="44" t="s">
        <v>55</v>
      </c>
      <c r="C83" s="53"/>
      <c r="D83" s="83" t="s">
        <v>54</v>
      </c>
      <c r="E83" s="157">
        <v>0</v>
      </c>
      <c r="F83" s="79">
        <f>E83/fx</f>
        <v>0</v>
      </c>
      <c r="G83" s="19">
        <v>9</v>
      </c>
      <c r="H83" s="47">
        <f>ROUND(F83*G83,0)</f>
        <v>0</v>
      </c>
      <c r="I83" s="32">
        <f t="shared" si="30"/>
        <v>0</v>
      </c>
      <c r="J83" s="22">
        <v>12</v>
      </c>
      <c r="K83" s="47">
        <f>ROUND(I83*J83,0)</f>
        <v>0</v>
      </c>
      <c r="L83" s="32">
        <f t="shared" si="31"/>
        <v>0</v>
      </c>
      <c r="M83" s="22">
        <v>12</v>
      </c>
      <c r="N83" s="47">
        <f>ROUND(L83*M83,0)</f>
        <v>0</v>
      </c>
      <c r="O83" s="32">
        <f t="shared" si="32"/>
        <v>0</v>
      </c>
      <c r="P83" s="22">
        <v>12</v>
      </c>
      <c r="Q83" s="47">
        <f>ROUND(O83*P83,0)</f>
        <v>0</v>
      </c>
      <c r="R83" s="42"/>
      <c r="S83" s="43">
        <f t="shared" ref="S83:S85" si="33">SUM(H83,K83,N83,Q83)</f>
        <v>0</v>
      </c>
    </row>
    <row r="84" spans="2:20" x14ac:dyDescent="0.35">
      <c r="B84" s="44" t="s">
        <v>56</v>
      </c>
      <c r="C84" s="53"/>
      <c r="D84" s="83" t="s">
        <v>54</v>
      </c>
      <c r="E84" s="157">
        <v>0</v>
      </c>
      <c r="F84" s="79">
        <f>E84/fx</f>
        <v>0</v>
      </c>
      <c r="G84" s="19">
        <v>9</v>
      </c>
      <c r="H84" s="47">
        <f t="shared" ref="H84:H85" si="34">ROUND(F84*G84,0)</f>
        <v>0</v>
      </c>
      <c r="I84" s="32">
        <f t="shared" si="30"/>
        <v>0</v>
      </c>
      <c r="J84" s="22">
        <v>12</v>
      </c>
      <c r="K84" s="47">
        <f t="shared" ref="K84:K85" si="35">ROUND(I84*J84,0)</f>
        <v>0</v>
      </c>
      <c r="L84" s="32">
        <f t="shared" si="31"/>
        <v>0</v>
      </c>
      <c r="M84" s="22">
        <v>12</v>
      </c>
      <c r="N84" s="47">
        <f t="shared" ref="N84:N85" si="36">ROUND(L84*M84,0)</f>
        <v>0</v>
      </c>
      <c r="O84" s="32">
        <f t="shared" si="32"/>
        <v>0</v>
      </c>
      <c r="P84" s="22">
        <v>12</v>
      </c>
      <c r="Q84" s="47">
        <f t="shared" ref="Q84:Q85" si="37">ROUND(O84*P84,0)</f>
        <v>0</v>
      </c>
      <c r="R84" s="42"/>
      <c r="S84" s="43">
        <f t="shared" si="33"/>
        <v>0</v>
      </c>
    </row>
    <row r="85" spans="2:20" x14ac:dyDescent="0.35">
      <c r="B85" s="44" t="s">
        <v>57</v>
      </c>
      <c r="C85" s="53"/>
      <c r="D85" s="83" t="s">
        <v>54</v>
      </c>
      <c r="E85" s="157">
        <v>0</v>
      </c>
      <c r="F85" s="79">
        <f>E85/fx</f>
        <v>0</v>
      </c>
      <c r="G85" s="19">
        <v>9</v>
      </c>
      <c r="H85" s="47">
        <f t="shared" si="34"/>
        <v>0</v>
      </c>
      <c r="I85" s="32">
        <f t="shared" si="30"/>
        <v>0</v>
      </c>
      <c r="J85" s="22">
        <v>12</v>
      </c>
      <c r="K85" s="47">
        <f t="shared" si="35"/>
        <v>0</v>
      </c>
      <c r="L85" s="32">
        <f t="shared" si="31"/>
        <v>0</v>
      </c>
      <c r="M85" s="22">
        <v>12</v>
      </c>
      <c r="N85" s="47">
        <f t="shared" si="36"/>
        <v>0</v>
      </c>
      <c r="O85" s="32">
        <f t="shared" si="32"/>
        <v>0</v>
      </c>
      <c r="P85" s="22">
        <v>12</v>
      </c>
      <c r="Q85" s="47">
        <f t="shared" si="37"/>
        <v>0</v>
      </c>
      <c r="R85" s="42"/>
      <c r="S85" s="43">
        <f t="shared" si="33"/>
        <v>0</v>
      </c>
    </row>
    <row r="86" spans="2:20" x14ac:dyDescent="0.35">
      <c r="B86" s="44"/>
      <c r="C86" s="45"/>
      <c r="D86" s="96"/>
      <c r="E86" s="157"/>
      <c r="F86" s="79"/>
      <c r="G86" s="19"/>
      <c r="H86" s="47"/>
      <c r="I86" s="32"/>
      <c r="K86" s="47"/>
      <c r="L86" s="32"/>
      <c r="N86" s="47"/>
      <c r="O86" s="32"/>
      <c r="Q86" s="47"/>
      <c r="R86" s="41"/>
      <c r="S86" s="43"/>
    </row>
    <row r="87" spans="2:20" x14ac:dyDescent="0.35">
      <c r="B87" s="118" t="str">
        <f>"Subtotal, "&amp;B78</f>
        <v>Subtotal, Operating Costs</v>
      </c>
      <c r="C87" s="119"/>
      <c r="D87" s="120"/>
      <c r="E87" s="170"/>
      <c r="F87" s="121"/>
      <c r="G87" s="122"/>
      <c r="H87" s="123">
        <f>SUBTOTAL(109,H78:H86)</f>
        <v>0</v>
      </c>
      <c r="I87" s="121"/>
      <c r="J87" s="122"/>
      <c r="K87" s="123">
        <f>SUBTOTAL(109,K78:K86)</f>
        <v>0</v>
      </c>
      <c r="L87" s="121"/>
      <c r="M87" s="121"/>
      <c r="N87" s="123">
        <f>SUBTOTAL(109,N78:N86)</f>
        <v>0</v>
      </c>
      <c r="O87" s="124"/>
      <c r="P87" s="121"/>
      <c r="Q87" s="123">
        <f>SUBTOTAL(109,Q78:Q86)</f>
        <v>0</v>
      </c>
      <c r="R87" s="123"/>
      <c r="S87" s="123">
        <f>SUBTOTAL(109,S78:S86)</f>
        <v>0</v>
      </c>
      <c r="T87" s="67">
        <f>S87-SUM(F87:Q87)</f>
        <v>0</v>
      </c>
    </row>
    <row r="88" spans="2:20" x14ac:dyDescent="0.35">
      <c r="B88" s="128" t="str">
        <f>UPPER(Consultants)</f>
        <v>CONSULTANTS</v>
      </c>
      <c r="C88" s="31"/>
      <c r="D88" s="37"/>
      <c r="E88" s="164"/>
      <c r="F88" s="32"/>
      <c r="G88" s="11"/>
      <c r="H88" s="38"/>
      <c r="I88" s="32"/>
      <c r="J88" s="11"/>
      <c r="K88" s="38"/>
      <c r="L88" s="32"/>
      <c r="M88" s="11"/>
      <c r="N88" s="38"/>
      <c r="O88" s="32"/>
      <c r="P88" s="11"/>
      <c r="Q88" s="38"/>
      <c r="R88" s="37"/>
      <c r="S88" s="39"/>
    </row>
    <row r="89" spans="2:20" x14ac:dyDescent="0.35">
      <c r="B89" s="40"/>
      <c r="C89" s="41"/>
      <c r="D89" s="83"/>
      <c r="E89" s="165"/>
      <c r="F89" s="32"/>
      <c r="H89" s="41"/>
      <c r="I89" s="32"/>
      <c r="K89" s="41"/>
      <c r="L89" s="32"/>
      <c r="N89" s="41"/>
      <c r="O89" s="32"/>
      <c r="Q89" s="41"/>
      <c r="R89" s="42"/>
      <c r="S89" s="49"/>
    </row>
    <row r="90" spans="2:20" x14ac:dyDescent="0.35">
      <c r="B90" s="126" t="s">
        <v>58</v>
      </c>
      <c r="C90" s="45"/>
      <c r="D90" s="129"/>
      <c r="E90" s="171"/>
      <c r="F90" s="32"/>
      <c r="G90" s="19"/>
      <c r="H90" s="47"/>
      <c r="I90" s="32"/>
      <c r="J90" s="19"/>
      <c r="K90" s="47"/>
      <c r="L90" s="32"/>
      <c r="M90" s="19"/>
      <c r="N90" s="47"/>
      <c r="O90" s="32"/>
      <c r="P90" s="19"/>
      <c r="Q90" s="47"/>
      <c r="R90" s="48"/>
      <c r="S90" s="43"/>
    </row>
    <row r="91" spans="2:20" x14ac:dyDescent="0.35">
      <c r="B91" s="44" t="s">
        <v>59</v>
      </c>
      <c r="C91" s="45"/>
      <c r="D91" s="96" t="s">
        <v>23</v>
      </c>
      <c r="E91" s="157">
        <v>0</v>
      </c>
      <c r="F91" s="81">
        <f>E91/fx</f>
        <v>0</v>
      </c>
      <c r="G91" s="19">
        <v>0</v>
      </c>
      <c r="H91" s="47">
        <f>ROUND(F91*G91,0)</f>
        <v>0</v>
      </c>
      <c r="I91" s="32">
        <f>F91*i_locallabor</f>
        <v>0</v>
      </c>
      <c r="J91" s="19">
        <v>0</v>
      </c>
      <c r="K91" s="47">
        <f>ROUND(I91*J91,0)</f>
        <v>0</v>
      </c>
      <c r="L91" s="32">
        <f>I91*i_locallabor</f>
        <v>0</v>
      </c>
      <c r="M91" s="19">
        <v>0</v>
      </c>
      <c r="N91" s="47">
        <f>ROUND(L91*M91,0)</f>
        <v>0</v>
      </c>
      <c r="O91" s="32">
        <f>L91*i_locallabor</f>
        <v>0</v>
      </c>
      <c r="P91" s="19">
        <v>0</v>
      </c>
      <c r="Q91" s="47">
        <f>ROUND(O91*P91,0)</f>
        <v>0</v>
      </c>
      <c r="R91" s="42"/>
      <c r="S91" s="43">
        <f t="shared" ref="S91:S93" si="38">SUM(H91,K91,N91,Q91)</f>
        <v>0</v>
      </c>
    </row>
    <row r="92" spans="2:20" x14ac:dyDescent="0.35">
      <c r="B92" s="44" t="s">
        <v>22</v>
      </c>
      <c r="C92" s="45"/>
      <c r="D92" s="96" t="s">
        <v>23</v>
      </c>
      <c r="E92" s="157">
        <v>0</v>
      </c>
      <c r="F92" s="81">
        <f>E92/fx</f>
        <v>0</v>
      </c>
      <c r="G92" s="19">
        <v>0</v>
      </c>
      <c r="H92" s="47">
        <f>ROUND(F92*G92,0)</f>
        <v>0</v>
      </c>
      <c r="I92" s="32">
        <f>F92*i_locallabor</f>
        <v>0</v>
      </c>
      <c r="J92" s="19">
        <v>0</v>
      </c>
      <c r="K92" s="47">
        <f>ROUND(I92*J92,0)</f>
        <v>0</v>
      </c>
      <c r="L92" s="32">
        <f>I92*i_locallabor</f>
        <v>0</v>
      </c>
      <c r="M92" s="19">
        <v>0</v>
      </c>
      <c r="N92" s="47">
        <f>ROUND(L92*M92,0)</f>
        <v>0</v>
      </c>
      <c r="O92" s="32">
        <f>L92*i_locallabor</f>
        <v>0</v>
      </c>
      <c r="P92" s="19">
        <v>0</v>
      </c>
      <c r="Q92" s="47">
        <f>ROUND(O92*P92,0)</f>
        <v>0</v>
      </c>
      <c r="R92" s="42"/>
      <c r="S92" s="43">
        <f t="shared" si="38"/>
        <v>0</v>
      </c>
    </row>
    <row r="93" spans="2:20" x14ac:dyDescent="0.35">
      <c r="B93" s="44" t="s">
        <v>22</v>
      </c>
      <c r="C93" s="45"/>
      <c r="D93" s="96" t="s">
        <v>23</v>
      </c>
      <c r="E93" s="157">
        <v>0</v>
      </c>
      <c r="F93" s="81">
        <f>E93/fx</f>
        <v>0</v>
      </c>
      <c r="G93" s="19">
        <v>0</v>
      </c>
      <c r="H93" s="47">
        <f>ROUND(F93*G93,0)</f>
        <v>0</v>
      </c>
      <c r="I93" s="32">
        <f>F93*i_locallabor</f>
        <v>0</v>
      </c>
      <c r="J93" s="19">
        <v>0</v>
      </c>
      <c r="K93" s="47">
        <f>ROUND(I93*J93,0)</f>
        <v>0</v>
      </c>
      <c r="L93" s="32">
        <f>I93*i_locallabor</f>
        <v>0</v>
      </c>
      <c r="M93" s="19">
        <v>0</v>
      </c>
      <c r="N93" s="47">
        <f>ROUND(L93*M93,0)</f>
        <v>0</v>
      </c>
      <c r="O93" s="32">
        <f>L93*i_locallabor</f>
        <v>0</v>
      </c>
      <c r="P93" s="19">
        <v>0</v>
      </c>
      <c r="Q93" s="47">
        <f>ROUND(O93*P93,0)</f>
        <v>0</v>
      </c>
      <c r="R93" s="42"/>
      <c r="S93" s="43">
        <f>SUM(H93,K93,N93,Q93)</f>
        <v>0</v>
      </c>
    </row>
    <row r="94" spans="2:20" ht="15" thickBot="1" x14ac:dyDescent="0.4">
      <c r="B94" s="55"/>
      <c r="C94" s="56"/>
      <c r="D94" s="57"/>
      <c r="E94" s="166"/>
      <c r="F94" s="58"/>
      <c r="G94" s="59"/>
      <c r="H94" s="56"/>
      <c r="I94" s="58"/>
      <c r="J94" s="59"/>
      <c r="K94" s="56"/>
      <c r="L94" s="58"/>
      <c r="M94" s="59"/>
      <c r="N94" s="56"/>
      <c r="O94" s="58"/>
      <c r="P94" s="59"/>
      <c r="Q94" s="56"/>
      <c r="R94" s="57"/>
      <c r="S94" s="60"/>
    </row>
    <row r="95" spans="2:20" x14ac:dyDescent="0.35">
      <c r="B95" s="61" t="str">
        <f>"TOTAL, "&amp;B88</f>
        <v>TOTAL, CONSULTANTS</v>
      </c>
      <c r="C95" s="62"/>
      <c r="D95" s="63"/>
      <c r="E95" s="172"/>
      <c r="F95" s="64"/>
      <c r="G95" s="64"/>
      <c r="H95" s="66">
        <f>SUBTOTAL(109,H88:H94)</f>
        <v>0</v>
      </c>
      <c r="I95" s="64"/>
      <c r="J95" s="64"/>
      <c r="K95" s="66">
        <f>SUBTOTAL(109,K88:K94)</f>
        <v>0</v>
      </c>
      <c r="L95" s="64"/>
      <c r="M95" s="64"/>
      <c r="N95" s="66">
        <f>SUBTOTAL(109,N88:N94)</f>
        <v>0</v>
      </c>
      <c r="O95" s="64"/>
      <c r="P95" s="64"/>
      <c r="Q95" s="66">
        <f>SUBTOTAL(109,Q88:Q94)</f>
        <v>0</v>
      </c>
      <c r="R95" s="63"/>
      <c r="S95" s="66">
        <f>SUBTOTAL(109,S88:S94)</f>
        <v>0</v>
      </c>
      <c r="T95" s="67">
        <f>S95-SUM(F95:Q95)</f>
        <v>0</v>
      </c>
    </row>
    <row r="96" spans="2:20" ht="15" thickBot="1" x14ac:dyDescent="0.4">
      <c r="B96" s="130"/>
      <c r="C96" s="131"/>
      <c r="D96" s="132"/>
      <c r="E96" s="173"/>
      <c r="F96" s="133"/>
      <c r="G96" s="133"/>
      <c r="H96" s="131"/>
      <c r="I96" s="133"/>
      <c r="J96" s="133"/>
      <c r="K96" s="131"/>
      <c r="L96" s="133"/>
      <c r="M96" s="133"/>
      <c r="N96" s="131"/>
      <c r="O96" s="133"/>
      <c r="P96" s="133"/>
      <c r="Q96" s="131"/>
      <c r="R96" s="132"/>
      <c r="S96" s="131"/>
    </row>
    <row r="97" spans="2:20" x14ac:dyDescent="0.35">
      <c r="B97" s="134" t="s">
        <v>60</v>
      </c>
      <c r="C97" s="62"/>
      <c r="D97" s="63"/>
      <c r="E97" s="172"/>
      <c r="F97" s="64"/>
      <c r="G97" s="64"/>
      <c r="H97" s="66">
        <f>SUBTOTAL(109,H16:H96)</f>
        <v>0</v>
      </c>
      <c r="I97" s="64"/>
      <c r="J97" s="64"/>
      <c r="K97" s="66">
        <f>SUBTOTAL(109,K16:K96)</f>
        <v>0</v>
      </c>
      <c r="L97" s="64"/>
      <c r="M97" s="64"/>
      <c r="N97" s="66">
        <f>SUBTOTAL(109,N16:N96)</f>
        <v>0</v>
      </c>
      <c r="O97" s="64"/>
      <c r="P97" s="64"/>
      <c r="Q97" s="66">
        <f>SUBTOTAL(109,Q16:Q96)</f>
        <v>0</v>
      </c>
      <c r="R97" s="63"/>
      <c r="S97" s="66">
        <f>SUBTOTAL(109,S16:S96)</f>
        <v>0</v>
      </c>
      <c r="T97" s="67">
        <f>S97-SUM(F97:Q97)</f>
        <v>0</v>
      </c>
    </row>
    <row r="98" spans="2:20" x14ac:dyDescent="0.35">
      <c r="B98" s="135" t="str">
        <f>UPPER(Indirect)</f>
        <v>INDIRECT COSTS</v>
      </c>
      <c r="C98" s="41"/>
      <c r="D98" s="42"/>
      <c r="E98" s="165"/>
      <c r="H98" s="41"/>
      <c r="K98" s="41"/>
      <c r="N98" s="41"/>
      <c r="Q98" s="41"/>
      <c r="R98" s="42"/>
      <c r="S98" s="41"/>
    </row>
    <row r="99" spans="2:20" x14ac:dyDescent="0.35">
      <c r="B99" s="40"/>
      <c r="C99" s="41"/>
      <c r="D99" s="42"/>
      <c r="E99" s="165"/>
      <c r="H99" s="41"/>
      <c r="K99" s="41"/>
      <c r="N99" s="41"/>
      <c r="Q99" s="41"/>
      <c r="R99" s="42"/>
      <c r="S99" s="41"/>
    </row>
    <row r="100" spans="2:20" x14ac:dyDescent="0.35">
      <c r="B100" s="136" t="s">
        <v>61</v>
      </c>
      <c r="C100" s="41"/>
      <c r="D100" s="42"/>
      <c r="E100" s="165"/>
      <c r="F100" s="137">
        <v>0</v>
      </c>
      <c r="G100" s="79">
        <v>0</v>
      </c>
      <c r="H100" s="47">
        <f>ROUND(F100*G100,0)</f>
        <v>0</v>
      </c>
      <c r="I100" s="138">
        <f>F100</f>
        <v>0</v>
      </c>
      <c r="J100" s="79">
        <v>0</v>
      </c>
      <c r="K100" s="47">
        <f>ROUND(I100*J100,0)</f>
        <v>0</v>
      </c>
      <c r="L100" s="138">
        <f>I100</f>
        <v>0</v>
      </c>
      <c r="M100" s="79">
        <v>0</v>
      </c>
      <c r="N100" s="47">
        <f>ROUND(L100*M100,0)</f>
        <v>0</v>
      </c>
      <c r="O100" s="138">
        <f>L100</f>
        <v>0</v>
      </c>
      <c r="P100" s="79">
        <v>0</v>
      </c>
      <c r="Q100" s="47">
        <f>ROUND(O100*P100,0)</f>
        <v>0</v>
      </c>
      <c r="R100" s="42"/>
      <c r="S100" s="43">
        <f>SUM(H100,K100,N100,Q100)</f>
        <v>0</v>
      </c>
    </row>
    <row r="101" spans="2:20" ht="15" thickBot="1" x14ac:dyDescent="0.4">
      <c r="B101" s="55"/>
      <c r="C101" s="56"/>
      <c r="D101" s="57"/>
      <c r="E101" s="166"/>
      <c r="F101" s="59"/>
      <c r="G101" s="59"/>
      <c r="H101" s="56"/>
      <c r="I101" s="59"/>
      <c r="J101" s="59"/>
      <c r="K101" s="56"/>
      <c r="L101" s="59"/>
      <c r="M101" s="59"/>
      <c r="N101" s="56"/>
      <c r="O101" s="59"/>
      <c r="P101" s="59"/>
      <c r="Q101" s="56"/>
      <c r="R101" s="57"/>
      <c r="S101" s="56"/>
    </row>
    <row r="102" spans="2:20" x14ac:dyDescent="0.35">
      <c r="B102" s="61" t="str">
        <f>"TOTAL, "&amp;B98</f>
        <v>TOTAL, INDIRECT COSTS</v>
      </c>
      <c r="C102" s="62"/>
      <c r="D102" s="63"/>
      <c r="E102" s="172"/>
      <c r="F102" s="64"/>
      <c r="G102" s="64"/>
      <c r="H102" s="66">
        <f>SUBTOTAL(109,H98:H101)</f>
        <v>0</v>
      </c>
      <c r="I102" s="64"/>
      <c r="J102" s="64"/>
      <c r="K102" s="66">
        <f>SUBTOTAL(109,K98:K101)</f>
        <v>0</v>
      </c>
      <c r="L102" s="64"/>
      <c r="M102" s="64"/>
      <c r="N102" s="66">
        <f>SUBTOTAL(109,N98:N101)</f>
        <v>0</v>
      </c>
      <c r="O102" s="64"/>
      <c r="P102" s="64"/>
      <c r="Q102" s="66">
        <f>SUBTOTAL(109,Q98:Q101)</f>
        <v>0</v>
      </c>
      <c r="R102" s="63"/>
      <c r="S102" s="66">
        <f>SUBTOTAL(109,S98:S101)</f>
        <v>0</v>
      </c>
      <c r="T102" s="67">
        <f>S102-SUM(F102:Q102)</f>
        <v>0</v>
      </c>
    </row>
    <row r="103" spans="2:20" ht="15" thickBot="1" x14ac:dyDescent="0.4">
      <c r="B103" s="130"/>
      <c r="C103" s="131"/>
      <c r="D103" s="132"/>
      <c r="E103" s="173"/>
      <c r="F103" s="133"/>
      <c r="G103" s="133"/>
      <c r="H103" s="131"/>
      <c r="I103" s="133"/>
      <c r="J103" s="133"/>
      <c r="K103" s="131"/>
      <c r="L103" s="133"/>
      <c r="M103" s="133"/>
      <c r="N103" s="131"/>
      <c r="O103" s="133"/>
      <c r="P103" s="133"/>
      <c r="Q103" s="131"/>
      <c r="R103" s="132"/>
      <c r="S103" s="131"/>
    </row>
    <row r="104" spans="2:20" x14ac:dyDescent="0.35">
      <c r="B104" s="134" t="s">
        <v>62</v>
      </c>
      <c r="C104" s="62"/>
      <c r="D104" s="63"/>
      <c r="E104" s="172"/>
      <c r="F104" s="64"/>
      <c r="G104" s="64"/>
      <c r="H104" s="139">
        <f>SUM(H102,H97)</f>
        <v>0</v>
      </c>
      <c r="I104" s="64"/>
      <c r="J104" s="64"/>
      <c r="K104" s="139">
        <f>SUM(K102,K97)</f>
        <v>0</v>
      </c>
      <c r="L104" s="64"/>
      <c r="M104" s="64"/>
      <c r="N104" s="139">
        <f>SUM(N102,N97)</f>
        <v>0</v>
      </c>
      <c r="O104" s="64"/>
      <c r="P104" s="64"/>
      <c r="Q104" s="139">
        <f>SUM(Q102,Q97)</f>
        <v>0</v>
      </c>
      <c r="R104" s="63"/>
      <c r="S104" s="139">
        <f>SUM(S102,S97)</f>
        <v>0</v>
      </c>
      <c r="T104" s="67">
        <f>S104-SUM(F104:Q104)</f>
        <v>0</v>
      </c>
    </row>
    <row r="105" spans="2:20" x14ac:dyDescent="0.35">
      <c r="B105" s="140" t="s">
        <v>63</v>
      </c>
      <c r="C105" s="41"/>
      <c r="D105" s="42"/>
      <c r="E105" s="165"/>
      <c r="H105" s="41"/>
      <c r="K105" s="41"/>
      <c r="N105" s="41"/>
      <c r="Q105" s="41"/>
      <c r="R105" s="42"/>
      <c r="S105" s="41"/>
      <c r="T105" s="67"/>
    </row>
    <row r="106" spans="2:20" x14ac:dyDescent="0.35">
      <c r="B106" s="40"/>
      <c r="C106" s="41"/>
      <c r="D106" s="42"/>
      <c r="E106" s="165"/>
      <c r="H106" s="41"/>
      <c r="K106" s="41"/>
      <c r="N106" s="41"/>
      <c r="Q106" s="41"/>
      <c r="R106" s="42"/>
      <c r="S106" s="41"/>
      <c r="T106" s="67"/>
    </row>
    <row r="107" spans="2:20" x14ac:dyDescent="0.35">
      <c r="B107" s="44" t="s">
        <v>64</v>
      </c>
      <c r="C107" s="41"/>
      <c r="D107" s="42"/>
      <c r="E107" s="165"/>
      <c r="F107" s="141">
        <v>0</v>
      </c>
      <c r="G107" s="32">
        <f>H104</f>
        <v>0</v>
      </c>
      <c r="H107" s="47">
        <f>ROUND(F107*G107,0)</f>
        <v>0</v>
      </c>
      <c r="I107" s="142">
        <f>F107</f>
        <v>0</v>
      </c>
      <c r="J107" s="32">
        <f>K104</f>
        <v>0</v>
      </c>
      <c r="K107" s="47">
        <f>ROUND(I107*J107,0)</f>
        <v>0</v>
      </c>
      <c r="L107" s="142">
        <f>I107</f>
        <v>0</v>
      </c>
      <c r="M107" s="32">
        <f>N104</f>
        <v>0</v>
      </c>
      <c r="N107" s="47">
        <f>ROUND(L107*M107,0)</f>
        <v>0</v>
      </c>
      <c r="O107" s="142">
        <f>L107</f>
        <v>0</v>
      </c>
      <c r="P107" s="32">
        <f>Q104</f>
        <v>0</v>
      </c>
      <c r="Q107" s="47">
        <f>ROUND(O107*P107,0)</f>
        <v>0</v>
      </c>
      <c r="R107" s="42"/>
      <c r="S107" s="43">
        <f>SUM(H107,K107,N107,Q107)</f>
        <v>0</v>
      </c>
      <c r="T107" s="67"/>
    </row>
    <row r="108" spans="2:20" ht="15" thickBot="1" x14ac:dyDescent="0.4">
      <c r="B108" s="55"/>
      <c r="C108" s="56"/>
      <c r="D108" s="57"/>
      <c r="E108" s="166"/>
      <c r="F108" s="59"/>
      <c r="G108" s="59"/>
      <c r="H108" s="56"/>
      <c r="I108" s="59"/>
      <c r="J108" s="59"/>
      <c r="K108" s="56"/>
      <c r="L108" s="59"/>
      <c r="M108" s="59"/>
      <c r="N108" s="56"/>
      <c r="O108" s="59"/>
      <c r="P108" s="59"/>
      <c r="Q108" s="56"/>
      <c r="R108" s="57"/>
      <c r="S108" s="56"/>
      <c r="T108" s="67"/>
    </row>
    <row r="109" spans="2:20" x14ac:dyDescent="0.35">
      <c r="B109" s="61" t="str">
        <f>"TOTAL, "&amp;B105</f>
        <v>TOTAL, COST SHARE</v>
      </c>
      <c r="C109" s="62"/>
      <c r="D109" s="63"/>
      <c r="E109" s="172"/>
      <c r="F109" s="64"/>
      <c r="G109" s="64"/>
      <c r="H109" s="66">
        <f>SUBTOTAL(109,H105:H108)</f>
        <v>0</v>
      </c>
      <c r="I109" s="64"/>
      <c r="J109" s="64"/>
      <c r="K109" s="66">
        <f>SUBTOTAL(109,K105:K108)</f>
        <v>0</v>
      </c>
      <c r="L109" s="64"/>
      <c r="M109" s="64"/>
      <c r="N109" s="66">
        <f>SUBTOTAL(109,N105:N108)</f>
        <v>0</v>
      </c>
      <c r="O109" s="64"/>
      <c r="P109" s="64"/>
      <c r="Q109" s="66">
        <f>SUBTOTAL(109,Q105:Q108)</f>
        <v>0</v>
      </c>
      <c r="R109" s="63"/>
      <c r="S109" s="66">
        <f>SUBTOTAL(109,S105:S108)</f>
        <v>0</v>
      </c>
    </row>
    <row r="110" spans="2:20" ht="15" thickBot="1" x14ac:dyDescent="0.4">
      <c r="B110" s="143"/>
      <c r="C110" s="133"/>
      <c r="D110" s="132"/>
      <c r="E110" s="174"/>
      <c r="F110" s="133"/>
      <c r="G110" s="133"/>
      <c r="H110" s="144"/>
      <c r="I110" s="133"/>
      <c r="J110" s="133"/>
      <c r="K110" s="145"/>
      <c r="L110" s="130"/>
      <c r="M110" s="133"/>
      <c r="N110" s="145"/>
      <c r="O110" s="130"/>
      <c r="P110" s="133"/>
      <c r="Q110" s="144"/>
      <c r="R110" s="132"/>
      <c r="S110" s="146"/>
    </row>
    <row r="111" spans="2:20" x14ac:dyDescent="0.35">
      <c r="B111" s="61" t="s">
        <v>65</v>
      </c>
      <c r="C111" s="62"/>
      <c r="D111" s="63"/>
      <c r="E111" s="172"/>
      <c r="F111" s="64"/>
      <c r="G111" s="64"/>
      <c r="H111" s="66">
        <f>H109+H104</f>
        <v>0</v>
      </c>
      <c r="I111" s="64"/>
      <c r="J111" s="64"/>
      <c r="K111" s="66">
        <f>K109+K104</f>
        <v>0</v>
      </c>
      <c r="L111" s="64"/>
      <c r="M111" s="64"/>
      <c r="N111" s="66">
        <f>N109+N104</f>
        <v>0</v>
      </c>
      <c r="O111" s="64"/>
      <c r="P111" s="64"/>
      <c r="Q111" s="66">
        <f>Q109+Q104</f>
        <v>0</v>
      </c>
      <c r="R111" s="63"/>
      <c r="S111" s="93">
        <f>S109+S104</f>
        <v>0</v>
      </c>
    </row>
    <row r="112" spans="2:20" x14ac:dyDescent="0.35">
      <c r="B112" s="147" t="s">
        <v>20</v>
      </c>
      <c r="C112" s="67"/>
      <c r="D112" s="67"/>
      <c r="F112" s="67"/>
      <c r="G112" s="67"/>
      <c r="H112" s="148">
        <f>SUBTOTAL(109,H16:H102)-H104</f>
        <v>0</v>
      </c>
      <c r="I112" s="148"/>
      <c r="J112" s="148"/>
      <c r="K112" s="148">
        <f>SUBTOTAL(109,K16:K102)-K104</f>
        <v>0</v>
      </c>
      <c r="L112" s="148"/>
      <c r="M112" s="148"/>
      <c r="N112" s="148">
        <f>SUBTOTAL(109,N16:N102)-N104</f>
        <v>0</v>
      </c>
      <c r="O112" s="148"/>
      <c r="P112" s="148"/>
      <c r="Q112" s="148">
        <f>SUBTOTAL(109,Q16:Q102)-Q104</f>
        <v>0</v>
      </c>
      <c r="R112" s="148"/>
      <c r="S112" s="148">
        <f>SUBTOTAL(109,S16:S102)-S104</f>
        <v>0</v>
      </c>
    </row>
  </sheetData>
  <mergeCells count="10">
    <mergeCell ref="I14:K14"/>
    <mergeCell ref="B14:B15"/>
    <mergeCell ref="C14:C15"/>
    <mergeCell ref="D14:D15"/>
    <mergeCell ref="E14:E15"/>
    <mergeCell ref="F14:H14"/>
    <mergeCell ref="L14:N14"/>
    <mergeCell ref="O14:Q14"/>
    <mergeCell ref="R14:R15"/>
    <mergeCell ref="S14:S15"/>
  </mergeCells>
  <conditionalFormatting sqref="R72:R75 F70:S71">
    <cfRule type="expression" dxfId="0" priority="1">
      <formula>ISERROR(F70)=TRUE</formula>
    </cfRule>
  </conditionalFormatting>
  <pageMargins left="0.7" right="0.7" top="0.75" bottom="0.75" header="0.3" footer="0.3"/>
  <pageSetup scale="32" orientation="portrait" r:id="rId1"/>
  <rowBreaks count="1" manualBreakCount="1">
    <brk id="111" max="21" man="1"/>
  </rowBreaks>
  <colBreaks count="1" manualBreakCount="1">
    <brk id="19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V BDG Documents" ma:contentTypeID="0x0101009F17C5FB1689CA47821A3105251750AD010500B46E072C6E071B4396725AE680529822" ma:contentTypeVersion="18" ma:contentTypeDescription="" ma:contentTypeScope="" ma:versionID="fc2ae2e21a65cb25598e40e7d98aadd0">
  <xsd:schema xmlns:xsd="http://www.w3.org/2001/XMLSchema" xmlns:xs="http://www.w3.org/2001/XMLSchema" xmlns:p="http://schemas.microsoft.com/office/2006/metadata/properties" xmlns:ns2="c53035a5-39fc-4aa6-94e6-8f3603d9b13f" xmlns:ns3="27232001-efb1-4fc3-a6d4-6592f108ca28" targetNamespace="http://schemas.microsoft.com/office/2006/metadata/properties" ma:root="true" ma:fieldsID="54060bcf30e7ff2e104cbcf9bffb5162" ns2:_="" ns3:_="">
    <xsd:import namespace="c53035a5-39fc-4aa6-94e6-8f3603d9b13f"/>
    <xsd:import namespace="27232001-efb1-4fc3-a6d4-6592f108ca28"/>
    <xsd:element name="properties">
      <xsd:complexType>
        <xsd:sequence>
          <xsd:element name="documentManagement">
            <xsd:complexType>
              <xsd:all>
                <xsd:element ref="ns2:e15387b4df824eee8fccaaad6599a4e9" minOccurs="0"/>
                <xsd:element ref="ns2:TaxCatchAll" minOccurs="0"/>
                <xsd:element ref="ns2:TaxCatchAllLabel" minOccurs="0"/>
                <xsd:element ref="ns2:Publish_x0020_Date" minOccurs="0"/>
                <xsd:element ref="ns2:Resource-Type" minOccurs="0"/>
                <xsd:element ref="ns2:f27780424b364ebcb88ca81f1f5f251e" minOccurs="0"/>
                <xsd:element ref="ns2:Document_x0020_No" minOccurs="0"/>
                <xsd:element ref="ns2:Original_x0020_Upload_x0020_Date" minOccurs="0"/>
                <xsd:element ref="ns2:Modified_x0020_Date" minOccurs="0"/>
                <xsd:element ref="ns2:Published_x0020_By" minOccurs="0"/>
                <xsd:element ref="ns2:Scope" minOccurs="0"/>
                <xsd:element ref="ns2:Audience" minOccurs="0"/>
                <xsd:element ref="ns2:Owner" minOccurs="0"/>
                <xsd:element ref="ns2:ga556469c23d461ab667c1467b3c8a6d" minOccurs="0"/>
                <xsd:element ref="ns3:MediaServiceMetadata" minOccurs="0"/>
                <xsd:element ref="ns3:MediaServiceFastMetadata" minOccurs="0"/>
                <xsd:element ref="ns2:b7c9f284a3174de0be3bb28abd77b949" minOccurs="0"/>
                <xsd:element ref="ns2:Submission_x0020_date" minOccurs="0"/>
                <xsd:element ref="ns2:a2e4d49d853a415eacc92d2245d72782" minOccurs="0"/>
                <xsd:element ref="ns2:mb83e23a948d498487c4c43ba946255d" minOccurs="0"/>
                <xsd:element ref="ns2:Date_x0020_updated" minOccurs="0"/>
                <xsd:element ref="ns2:Total_x0020_Value" minOccurs="0"/>
                <xsd:element ref="ns2:Award_x0020_type" minOccurs="0"/>
                <xsd:element ref="ns2:BD_x0020_Status" minOccurs="0"/>
                <xsd:element ref="ns2:Validity_x0020_End_x0020_Date" minOccurs="0"/>
                <xsd:element ref="ns2:Schedule_x0020_Rating" minOccurs="0"/>
                <xsd:element ref="ns2:Cost_x0020_Control_x0020_Rating" minOccurs="0"/>
                <xsd:element ref="ns2:Other_x0020_Rating" minOccurs="0"/>
                <xsd:element ref="ns2:Utilization_x0020_of_x0020_Small_x0020_Business_x0020_Rating" minOccurs="0"/>
                <xsd:element ref="ns2:Regulatory_x0020_Compliance_x0020_Rating" minOccurs="0"/>
                <xsd:element ref="ns2:Management_x0020_Rating" minOccurs="0"/>
                <xsd:element ref="ns2:Quality_x0020_Rating" minOccurs="0"/>
                <xsd:element ref="ns2:B-code" minOccurs="0"/>
                <xsd:element ref="ns3:MediaServiceAutoKeyPoints" minOccurs="0"/>
                <xsd:element ref="ns3:MediaServiceKeyPoints" minOccurs="0"/>
                <xsd:element ref="ns2:BDG_x0020_Category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035a5-39fc-4aa6-94e6-8f3603d9b13f" elementFormDefault="qualified">
    <xsd:import namespace="http://schemas.microsoft.com/office/2006/documentManagement/types"/>
    <xsd:import namespace="http://schemas.microsoft.com/office/infopath/2007/PartnerControls"/>
    <xsd:element name="e15387b4df824eee8fccaaad6599a4e9" ma:index="8" nillable="true" ma:taxonomy="true" ma:internalName="e15387b4df824eee8fccaaad6599a4e9" ma:taxonomyFieldName="Document_x0020_Type" ma:displayName="Document Type" ma:default="" ma:fieldId="{e15387b4-df82-4eee-8fcc-aaad6599a4e9}" ma:sspId="dcea9d53-396a-4643-8c3b-a46bd9f06c0a" ma:termSetId="5161bfe3-f8ec-4ebd-b857-d758e4dbaa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0a4387f-88dc-4982-b92a-b7c8c9e969d8}" ma:internalName="TaxCatchAll" ma:showField="CatchAllData" ma:web="c53035a5-39fc-4aa6-94e6-8f3603d9b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0a4387f-88dc-4982-b92a-b7c8c9e969d8}" ma:internalName="TaxCatchAllLabel" ma:readOnly="true" ma:showField="CatchAllDataLabel" ma:web="c53035a5-39fc-4aa6-94e6-8f3603d9b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_x0020_Date" ma:index="12" nillable="true" ma:displayName="Publish Date" ma:format="DateOnly" ma:internalName="Publish_x0020_Date">
      <xsd:simpleType>
        <xsd:restriction base="dms:DateTime"/>
      </xsd:simpleType>
    </xsd:element>
    <xsd:element name="Resource-Type" ma:index="13" nillable="true" ma:displayName="Resource-Type" ma:format="Dropdown" ma:internalName="Resource_x002d_Type">
      <xsd:simpleType>
        <xsd:restriction base="dms:Choice">
          <xsd:enumeration value="Award Management: Grants"/>
          <xsd:enumeration value="Award Management: Procurement"/>
          <xsd:enumeration value="Communications"/>
          <xsd:enumeration value="Corporate"/>
          <xsd:enumeration value="Guidance"/>
          <xsd:enumeration value="HR Forms &amp; Resources"/>
          <xsd:enumeration value="Monitoring Evaluation Reporting &amp; Learning"/>
          <xsd:enumeration value="Policies &amp; Procedures"/>
          <xsd:enumeration value="Strategy"/>
          <xsd:enumeration value="Proposal Sites"/>
          <xsd:enumeration value="Submissions Library"/>
          <xsd:enumeration value="Tools &amp; Templates"/>
          <xsd:enumeration value="PPR Library"/>
          <xsd:enumeration value="CPAR Library"/>
          <xsd:enumeration value="Debriefs Library"/>
          <xsd:enumeration value="Guidance &amp; Training"/>
          <xsd:enumeration value="International Recruitment"/>
          <xsd:enumeration value="Corporate Capabilities"/>
          <xsd:enumeration value="Contract Mechanism"/>
          <xsd:enumeration value="Technical Resource"/>
        </xsd:restriction>
      </xsd:simpleType>
    </xsd:element>
    <xsd:element name="f27780424b364ebcb88ca81f1f5f251e" ma:index="14" nillable="true" ma:taxonomy="true" ma:internalName="f27780424b364ebcb88ca81f1f5f251e" ma:taxonomyFieldName="Department_x0020_Name" ma:displayName="Department Name" ma:readOnly="false" ma:default="2;#Business Development Group|fd284988-b904-42de-9323-64a021e1339b" ma:fieldId="{f2778042-4b36-4ebc-b88c-a81f1f5f251e}" ma:sspId="dcea9d53-396a-4643-8c3b-a46bd9f06c0a" ma:termSetId="90d28201-8f94-4548-b63b-bfa2149d52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No" ma:index="16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Original_x0020_Upload_x0020_Date" ma:index="17" nillable="true" ma:displayName="Original Upload Date" ma:format="DateOnly" ma:internalName="Original_x0020_Upload_x0020_Date">
      <xsd:simpleType>
        <xsd:restriction base="dms:DateTime"/>
      </xsd:simpleType>
    </xsd:element>
    <xsd:element name="Modified_x0020_Date" ma:index="18" nillable="true" ma:displayName="Modified Date" ma:format="DateOnly" ma:internalName="Modified_x0020_Date">
      <xsd:simpleType>
        <xsd:restriction base="dms:DateTime"/>
      </xsd:simpleType>
    </xsd:element>
    <xsd:element name="Published_x0020_By" ma:index="19" nillable="true" ma:displayName="Published By" ma:list="UserInfo" ma:SharePointGroup="0" ma:internalName="Publish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cope" ma:index="20" nillable="true" ma:displayName="Applies to" ma:format="Dropdown" ma:internalName="Scope">
      <xsd:simpleType>
        <xsd:restriction base="dms:Choice">
          <xsd:enumeration value="ACDI/VOCA"/>
          <xsd:enumeration value="Tanager"/>
          <xsd:enumeration value="AV Ventures"/>
        </xsd:restriction>
      </xsd:simpleType>
    </xsd:element>
    <xsd:element name="Audience" ma:index="21" nillable="true" ma:displayName="Audience" ma:format="Dropdown" ma:internalName="Audience">
      <xsd:simpleType>
        <xsd:restriction base="dms:Choice">
          <xsd:enumeration value="HQ"/>
          <xsd:enumeration value="International"/>
        </xsd:restriction>
      </xsd:simpleType>
    </xsd:element>
    <xsd:element name="Owner" ma:index="22" nillable="true" ma:displayName="Owner" ma:format="Dropdown" ma:internalName="Owner">
      <xsd:simpleType>
        <xsd:restriction base="dms:Choice">
          <xsd:enumeration value="CLO"/>
          <xsd:enumeration value="VP HR"/>
          <xsd:enumeration value="CEO"/>
          <xsd:enumeration value="President Tanager"/>
          <xsd:enumeration value="CLO or COO"/>
          <xsd:enumeration value="AVV MD/SD"/>
          <xsd:enumeration value="VP HR"/>
          <xsd:enumeration value="CFO"/>
          <xsd:enumeration value="VP  Project Ops"/>
          <xsd:enumeration value="VP Risk"/>
          <xsd:enumeration value="VP QAL"/>
          <xsd:enumeration value="EVP TLA"/>
          <xsd:enumeration value="VP IT"/>
        </xsd:restriction>
      </xsd:simpleType>
    </xsd:element>
    <xsd:element name="ga556469c23d461ab667c1467b3c8a6d" ma:index="23" nillable="true" ma:taxonomy="true" ma:internalName="ga556469c23d461ab667c1467b3c8a6d" ma:taxonomyFieldName="System_x002F_Software_x002F_Tool" ma:displayName="System/Software/Tool" ma:default="" ma:fieldId="{0a556469-c23d-461a-b667-c1467b3c8a6d}" ma:sspId="dcea9d53-396a-4643-8c3b-a46bd9f06c0a" ma:termSetId="654195cb-9a93-475c-8539-f69534dafe16" ma:anchorId="fae9df7d-a2a3-48c9-82f1-58cdb29b41c8" ma:open="false" ma:isKeyword="false">
      <xsd:complexType>
        <xsd:sequence>
          <xsd:element ref="pc:Terms" minOccurs="0" maxOccurs="1"/>
        </xsd:sequence>
      </xsd:complexType>
    </xsd:element>
    <xsd:element name="b7c9f284a3174de0be3bb28abd77b949" ma:index="27" nillable="true" ma:taxonomy="true" ma:internalName="b7c9f284a3174de0be3bb28abd77b949" ma:taxonomyFieldName="Country" ma:displayName="Country" ma:default="" ma:fieldId="{b7c9f284-a317-4de0-be3b-b28abd77b949}" ma:sspId="dcea9d53-396a-4643-8c3b-a46bd9f06c0a" ma:termSetId="2b8e153c-a48b-4024-919a-b8f87b9d24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ubmission_x0020_date" ma:index="29" nillable="true" ma:displayName="Submission date" ma:format="DateOnly" ma:internalName="Submission_x0020_date">
      <xsd:simpleType>
        <xsd:restriction base="dms:DateTime"/>
      </xsd:simpleType>
    </xsd:element>
    <xsd:element name="a2e4d49d853a415eacc92d2245d72782" ma:index="30" nillable="true" ma:taxonomy="true" ma:internalName="a2e4d49d853a415eacc92d2245d72782" ma:taxonomyFieldName="Donor" ma:displayName="Donor" ma:default="" ma:fieldId="{a2e4d49d-853a-415e-acc9-2d2245d72782}" ma:sspId="dcea9d53-396a-4643-8c3b-a46bd9f06c0a" ma:termSetId="9d765ed9-d6d6-4344-8fb7-27cd7f6277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83e23a948d498487c4c43ba946255d" ma:index="32" nillable="true" ma:taxonomy="true" ma:internalName="mb83e23a948d498487c4c43ba946255d" ma:taxonomyFieldName="Practice_x0020_Area" ma:displayName="Practice Area" ma:default="" ma:fieldId="{6b83e23a-948d-4984-87c4-c43ba946255d}" ma:sspId="dcea9d53-396a-4643-8c3b-a46bd9f06c0a" ma:termSetId="0fd9d0c9-e4e7-4055-9518-1c4428d2e1f8" ma:anchorId="92adb966-5ab3-41f7-95ed-1d556f660c07" ma:open="false" ma:isKeyword="false">
      <xsd:complexType>
        <xsd:sequence>
          <xsd:element ref="pc:Terms" minOccurs="0" maxOccurs="1"/>
        </xsd:sequence>
      </xsd:complexType>
    </xsd:element>
    <xsd:element name="Date_x0020_updated" ma:index="34" nillable="true" ma:displayName="Date updated" ma:format="DateOnly" ma:internalName="Date_x0020_updated">
      <xsd:simpleType>
        <xsd:restriction base="dms:DateTime"/>
      </xsd:simpleType>
    </xsd:element>
    <xsd:element name="Total_x0020_Value" ma:index="35" nillable="true" ma:displayName="Total Value" ma:internalName="Total_x0020_Value">
      <xsd:simpleType>
        <xsd:restriction base="dms:Number"/>
      </xsd:simpleType>
    </xsd:element>
    <xsd:element name="Award_x0020_type" ma:index="36" nillable="true" ma:displayName="Award type" ma:format="Dropdown" ma:internalName="Award_x0020_type">
      <xsd:simpleType>
        <xsd:restriction base="dms:Choice">
          <xsd:enumeration value="Contract"/>
          <xsd:enumeration value="Cooperative agreement"/>
        </xsd:restriction>
      </xsd:simpleType>
    </xsd:element>
    <xsd:element name="BD_x0020_Status" ma:index="37" nillable="true" ma:displayName="Status" ma:format="Dropdown" ma:internalName="BD_x0020_Status">
      <xsd:simpleType>
        <xsd:restriction base="dms:Choice">
          <xsd:enumeration value="Current"/>
          <xsd:enumeration value="Archived"/>
        </xsd:restriction>
      </xsd:simpleType>
    </xsd:element>
    <xsd:element name="Validity_x0020_End_x0020_Date" ma:index="38" nillable="true" ma:displayName="Validity End Date" ma:format="DateOnly" ma:internalName="Validity_x0020_End_x0020_Date">
      <xsd:simpleType>
        <xsd:restriction base="dms:DateTime"/>
      </xsd:simpleType>
    </xsd:element>
    <xsd:element name="Schedule_x0020_Rating" ma:index="39" nillable="true" ma:displayName="Schedule Rating" ma:format="Dropdown" ma:internalName="Schedule_x0020_Rating">
      <xsd:simpleType>
        <xsd:restriction base="dms:Choice">
          <xsd:enumeration value="Exceptional"/>
          <xsd:enumeration value="Very Good"/>
          <xsd:enumeration value="Satisfactory"/>
          <xsd:enumeration value="Marginal"/>
          <xsd:enumeration value="Unsatisfactory"/>
          <xsd:enumeration value="N/A"/>
        </xsd:restriction>
      </xsd:simpleType>
    </xsd:element>
    <xsd:element name="Cost_x0020_Control_x0020_Rating" ma:index="40" nillable="true" ma:displayName="Cost Control Rating" ma:format="Dropdown" ma:internalName="Cost_x0020_Control_x0020_Rating">
      <xsd:simpleType>
        <xsd:restriction base="dms:Choice">
          <xsd:enumeration value="Exceptional"/>
          <xsd:enumeration value="Very Good"/>
          <xsd:enumeration value="Satisfactory"/>
          <xsd:enumeration value="Marginal"/>
          <xsd:enumeration value="Unsatisfactory"/>
          <xsd:enumeration value="N/A"/>
        </xsd:restriction>
      </xsd:simpleType>
    </xsd:element>
    <xsd:element name="Other_x0020_Rating" ma:index="41" nillable="true" ma:displayName="Other Rating" ma:format="Dropdown" ma:internalName="Other_x0020_Rating">
      <xsd:simpleType>
        <xsd:restriction base="dms:Choice">
          <xsd:enumeration value="Exceptional"/>
          <xsd:enumeration value="Very Good"/>
          <xsd:enumeration value="Satisfactory"/>
          <xsd:enumeration value="Marginal"/>
          <xsd:enumeration value="Unsatisfactory"/>
          <xsd:enumeration value="N/A"/>
        </xsd:restriction>
      </xsd:simpleType>
    </xsd:element>
    <xsd:element name="Utilization_x0020_of_x0020_Small_x0020_Business_x0020_Rating" ma:index="42" nillable="true" ma:displayName="Utilization of Small Business Rating" ma:format="Dropdown" ma:internalName="Utilization_x0020_of_x0020_Small_x0020_Business_x0020_Rating">
      <xsd:simpleType>
        <xsd:restriction base="dms:Choice">
          <xsd:enumeration value="Exceptional"/>
          <xsd:enumeration value="Very Good"/>
          <xsd:enumeration value="Satisfactory"/>
          <xsd:enumeration value="Marginal"/>
          <xsd:enumeration value="Unsatisfactory"/>
          <xsd:enumeration value="N/A"/>
        </xsd:restriction>
      </xsd:simpleType>
    </xsd:element>
    <xsd:element name="Regulatory_x0020_Compliance_x0020_Rating" ma:index="43" nillable="true" ma:displayName="Regulatory Compliance Rating" ma:format="Dropdown" ma:internalName="Regulatory_x0020_Compliance_x0020_Rating">
      <xsd:simpleType>
        <xsd:restriction base="dms:Choice">
          <xsd:enumeration value="Exceptional"/>
          <xsd:enumeration value="Very Good"/>
          <xsd:enumeration value="Satisfactory"/>
          <xsd:enumeration value="Marginal"/>
          <xsd:enumeration value="Unsatisfactory"/>
          <xsd:enumeration value="N/A"/>
        </xsd:restriction>
      </xsd:simpleType>
    </xsd:element>
    <xsd:element name="Management_x0020_Rating" ma:index="44" nillable="true" ma:displayName="Management Rating" ma:format="Dropdown" ma:internalName="Management_x0020_Rating">
      <xsd:simpleType>
        <xsd:restriction base="dms:Choice">
          <xsd:enumeration value="Exceptional"/>
          <xsd:enumeration value="Very Good"/>
          <xsd:enumeration value="Satisfactory"/>
          <xsd:enumeration value="Marginal"/>
          <xsd:enumeration value="Unsatisfactory"/>
          <xsd:enumeration value="N/A"/>
        </xsd:restriction>
      </xsd:simpleType>
    </xsd:element>
    <xsd:element name="Quality_x0020_Rating" ma:index="45" nillable="true" ma:displayName="Quality Rating" ma:format="Dropdown" ma:internalName="Quality_x0020_Rating">
      <xsd:simpleType>
        <xsd:restriction base="dms:Choice">
          <xsd:enumeration value="Exceptional"/>
          <xsd:enumeration value="Very Good"/>
          <xsd:enumeration value="Satisfactory"/>
          <xsd:enumeration value="Marginal"/>
          <xsd:enumeration value="Unsatisfactory"/>
          <xsd:enumeration value="N/A"/>
        </xsd:restriction>
      </xsd:simpleType>
    </xsd:element>
    <xsd:element name="B-code" ma:index="46" nillable="true" ma:displayName="B-code/Proposal used in" ma:internalName="B_x002d_code">
      <xsd:simpleType>
        <xsd:restriction base="dms:Text">
          <xsd:maxLength value="255"/>
        </xsd:restriction>
      </xsd:simpleType>
    </xsd:element>
    <xsd:element name="BDG_x0020_Category" ma:index="49" nillable="true" ma:displayName="BDG Category" ma:format="Dropdown" ma:internalName="BDG_x0020_Category">
      <xsd:simpleType>
        <xsd:restriction base="dms:Choice">
          <xsd:enumeration value="General"/>
          <xsd:enumeration value="Cost"/>
          <xsd:enumeration value="Recruitment"/>
          <xsd:enumeration value="Teaming"/>
          <xsd:enumeration value="Technical"/>
          <xsd:enumeration value="Production"/>
        </xsd:restriction>
      </xsd:simpleType>
    </xsd:element>
    <xsd:element name="SharedWithUsers" ma:index="5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32001-efb1-4fc3-a6d4-6592f108c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-code xmlns="c53035a5-39fc-4aa6-94e6-8f3603d9b13f" xsi:nil="true"/>
    <Submission_x0020_date xmlns="c53035a5-39fc-4aa6-94e6-8f3603d9b13f" xsi:nil="true"/>
    <BDG_x0020_Category xmlns="c53035a5-39fc-4aa6-94e6-8f3603d9b13f">Cost</BDG_x0020_Category>
    <Original_x0020_Upload_x0020_Date xmlns="c53035a5-39fc-4aa6-94e6-8f3603d9b13f">2023-04-19T22:54:34+00:00</Original_x0020_Upload_x0020_Date>
    <Award_x0020_type xmlns="c53035a5-39fc-4aa6-94e6-8f3603d9b13f" xsi:nil="true"/>
    <Document_x0020_No xmlns="c53035a5-39fc-4aa6-94e6-8f3603d9b13f" xsi:nil="true"/>
    <Schedule_x0020_Rating xmlns="c53035a5-39fc-4aa6-94e6-8f3603d9b13f" xsi:nil="true"/>
    <f27780424b364ebcb88ca81f1f5f251e xmlns="c53035a5-39fc-4aa6-94e6-8f3603d9b1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Development Group</TermName>
          <TermId xmlns="http://schemas.microsoft.com/office/infopath/2007/PartnerControls">fd284988-b904-42de-9323-64a021e1339b</TermId>
        </TermInfo>
      </Terms>
    </f27780424b364ebcb88ca81f1f5f251e>
    <mb83e23a948d498487c4c43ba946255d xmlns="c53035a5-39fc-4aa6-94e6-8f3603d9b13f">
      <Terms xmlns="http://schemas.microsoft.com/office/infopath/2007/PartnerControls"/>
    </mb83e23a948d498487c4c43ba946255d>
    <Audience xmlns="c53035a5-39fc-4aa6-94e6-8f3603d9b13f" xsi:nil="true"/>
    <Validity_x0020_End_x0020_Date xmlns="c53035a5-39fc-4aa6-94e6-8f3603d9b13f" xsi:nil="true"/>
    <ga556469c23d461ab667c1467b3c8a6d xmlns="c53035a5-39fc-4aa6-94e6-8f3603d9b13f">
      <Terms xmlns="http://schemas.microsoft.com/office/infopath/2007/PartnerControls"/>
    </ga556469c23d461ab667c1467b3c8a6d>
    <b7c9f284a3174de0be3bb28abd77b949 xmlns="c53035a5-39fc-4aa6-94e6-8f3603d9b13f">
      <Terms xmlns="http://schemas.microsoft.com/office/infopath/2007/PartnerControls"/>
    </b7c9f284a3174de0be3bb28abd77b949>
    <Scope xmlns="c53035a5-39fc-4aa6-94e6-8f3603d9b13f" xsi:nil="true"/>
    <Owner xmlns="c53035a5-39fc-4aa6-94e6-8f3603d9b13f" xsi:nil="true"/>
    <Total_x0020_Value xmlns="c53035a5-39fc-4aa6-94e6-8f3603d9b13f" xsi:nil="true"/>
    <Date_x0020_updated xmlns="c53035a5-39fc-4aa6-94e6-8f3603d9b13f" xsi:nil="true"/>
    <Cost_x0020_Control_x0020_Rating xmlns="c53035a5-39fc-4aa6-94e6-8f3603d9b13f" xsi:nil="true"/>
    <Management_x0020_Rating xmlns="c53035a5-39fc-4aa6-94e6-8f3603d9b13f" xsi:nil="true"/>
    <Quality_x0020_Rating xmlns="c53035a5-39fc-4aa6-94e6-8f3603d9b13f" xsi:nil="true"/>
    <Utilization_x0020_of_x0020_Small_x0020_Business_x0020_Rating xmlns="c53035a5-39fc-4aa6-94e6-8f3603d9b13f" xsi:nil="true"/>
    <Regulatory_x0020_Compliance_x0020_Rating xmlns="c53035a5-39fc-4aa6-94e6-8f3603d9b13f" xsi:nil="true"/>
    <Modified_x0020_Date xmlns="c53035a5-39fc-4aa6-94e6-8f3603d9b13f">2023-04-19T22:55:45+00:00</Modified_x0020_Date>
    <Published_x0020_By xmlns="c53035a5-39fc-4aa6-94e6-8f3603d9b13f">
      <UserInfo>
        <DisplayName>Maamie Oye Appiah</DisplayName>
        <AccountId>1615</AccountId>
        <AccountType/>
      </UserInfo>
    </Published_x0020_By>
    <e15387b4df824eee8fccaaad6599a4e9 xmlns="c53035a5-39fc-4aa6-94e6-8f3603d9b1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Cost Volume</TermName>
          <TermId xmlns="http://schemas.microsoft.com/office/infopath/2007/PartnerControls">9665f618-7a70-41f2-96d2-8d50f102a6ea</TermId>
        </TermInfo>
      </Terms>
    </e15387b4df824eee8fccaaad6599a4e9>
    <SharedWithUsers xmlns="c53035a5-39fc-4aa6-94e6-8f3603d9b13f">
      <UserInfo>
        <DisplayName/>
        <AccountId xsi:nil="true"/>
        <AccountType/>
      </UserInfo>
    </SharedWithUsers>
    <Publish_x0020_Date xmlns="c53035a5-39fc-4aa6-94e6-8f3603d9b13f">2023-04-19T22:56:15+00:00</Publish_x0020_Date>
    <TaxCatchAll xmlns="c53035a5-39fc-4aa6-94e6-8f3603d9b13f">
      <Value>2</Value>
      <Value>294</Value>
    </TaxCatchAll>
    <Other_x0020_Rating xmlns="c53035a5-39fc-4aa6-94e6-8f3603d9b13f" xsi:nil="true"/>
    <Resource-Type xmlns="c53035a5-39fc-4aa6-94e6-8f3603d9b13f">Tools &amp; Templates</Resource-Type>
    <BD_x0020_Status xmlns="c53035a5-39fc-4aa6-94e6-8f3603d9b13f" xsi:nil="true"/>
    <a2e4d49d853a415eacc92d2245d72782 xmlns="c53035a5-39fc-4aa6-94e6-8f3603d9b13f">
      <Terms xmlns="http://schemas.microsoft.com/office/infopath/2007/PartnerControls"/>
    </a2e4d49d853a415eacc92d2245d7278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0D2EE5-00B7-4660-BFA2-5E32419BD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3035a5-39fc-4aa6-94e6-8f3603d9b13f"/>
    <ds:schemaRef ds:uri="27232001-efb1-4fc3-a6d4-6592f108ca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FBE491-7C90-4A2A-A103-B2C85A620128}">
  <ds:schemaRefs>
    <ds:schemaRef ds:uri="http://schemas.openxmlformats.org/package/2006/metadata/core-properties"/>
    <ds:schemaRef ds:uri="http://schemas.microsoft.com/office/2006/documentManagement/types"/>
    <ds:schemaRef ds:uri="27232001-efb1-4fc3-a6d4-6592f108ca28"/>
    <ds:schemaRef ds:uri="http://purl.org/dc/elements/1.1/"/>
    <ds:schemaRef ds:uri="http://schemas.microsoft.com/office/2006/metadata/properties"/>
    <ds:schemaRef ds:uri="c53035a5-39fc-4aa6-94e6-8f3603d9b13f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B406CC-2E4A-4B32-8A30-29038C10F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Subaward Detail Budget</vt:lpstr>
      <vt:lpstr>'Subaward Detail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Dana Hudock</dc:creator>
  <cp:lastModifiedBy>Luisa Beltran Rey</cp:lastModifiedBy>
  <dcterms:created xsi:type="dcterms:W3CDTF">2023-04-19T14:58:35Z</dcterms:created>
  <dcterms:modified xsi:type="dcterms:W3CDTF">2023-06-14T14:14:46Z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0x0101009F17C5FB1689CA47821A3105251750AD010500B46E072C6E071B4396725AE680529822</vt:lpwstr>
  </property>
  <property fmtid="{D5CDD505-2E9C-101B-9397-08002B2CF9AE}" pid="3" name="Department Name">
    <vt:lpwstr>2;#Business Development Group|fd284988-b904-42de-9323-64a021e1339b</vt:lpwstr>
  </property>
  <property fmtid="{D5CDD505-2E9C-101B-9397-08002B2CF9AE}" pid="4" name="Donor">
    <vt:lpwstr/>
  </property>
  <property fmtid="{D5CDD505-2E9C-101B-9397-08002B2CF9AE}" pid="5" name="Document_x0020_Type">
    <vt:lpwstr/>
  </property>
  <property fmtid="{D5CDD505-2E9C-101B-9397-08002B2CF9AE}" pid="6" name="MediaServiceImageTags">
    <vt:lpwstr/>
  </property>
  <property fmtid="{D5CDD505-2E9C-101B-9397-08002B2CF9AE}" pid="7" name="Practice_x0020_Area">
    <vt:lpwstr/>
  </property>
  <property fmtid="{D5CDD505-2E9C-101B-9397-08002B2CF9AE}" pid="8" name="System_x002f_Software_x002f_Tool">
    <vt:lpwstr/>
  </property>
  <property fmtid="{D5CDD505-2E9C-101B-9397-08002B2CF9AE}" pid="9" name="Country">
    <vt:lpwstr/>
  </property>
  <property fmtid="{D5CDD505-2E9C-101B-9397-08002B2CF9AE}" pid="10" name="Practice Area">
    <vt:lpwstr/>
  </property>
  <property fmtid="{D5CDD505-2E9C-101B-9397-08002B2CF9AE}" pid="11" name="Document Type">
    <vt:lpwstr>294;#Cost Volume|9665f618-7a70-41f2-96d2-8d50f102a6ea</vt:lpwstr>
  </property>
  <property fmtid="{D5CDD505-2E9C-101B-9397-08002B2CF9AE}" pid="12" name="System/Software/Tool">
    <vt:lpwstr/>
  </property>
  <property fmtid="{D5CDD505-2E9C-101B-9397-08002B2CF9AE}" pid="13" name="BDG Category">
    <vt:lpwstr>Cost</vt:lpwstr>
  </property>
  <property fmtid="{D5CDD505-2E9C-101B-9397-08002B2CF9AE}" pid="14" name="Order">
    <vt:r8>1661500</vt:r8>
  </property>
  <property fmtid="{D5CDD505-2E9C-101B-9397-08002B2CF9AE}" pid="15" name="Award type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SharedWithUsers">
    <vt:lpwstr/>
  </property>
  <property fmtid="{D5CDD505-2E9C-101B-9397-08002B2CF9AE}" pid="19" name="Document No">
    <vt:lpwstr/>
  </property>
  <property fmtid="{D5CDD505-2E9C-101B-9397-08002B2CF9AE}" pid="20" name="pf5b88efc677446c899020431bd0f966">
    <vt:lpwstr>Cost Volume|9665f618-7a70-41f2-96d2-8d50f102a6ea</vt:lpwstr>
  </property>
  <property fmtid="{D5CDD505-2E9C-101B-9397-08002B2CF9AE}" pid="21" name="TaxCatchAll">
    <vt:lpwstr>154;#;#1;#</vt:lpwstr>
  </property>
  <property fmtid="{D5CDD505-2E9C-101B-9397-08002B2CF9AE}" pid="22" name="Schedule Rating">
    <vt:lpwstr/>
  </property>
  <property fmtid="{D5CDD505-2E9C-101B-9397-08002B2CF9AE}" pid="23" name="_ColorHex">
    <vt:lpwstr/>
  </property>
  <property fmtid="{D5CDD505-2E9C-101B-9397-08002B2CF9AE}" pid="24" name="_Emoji">
    <vt:lpwstr/>
  </property>
  <property fmtid="{D5CDD505-2E9C-101B-9397-08002B2CF9AE}" pid="25" name="ComplianceAssetId">
    <vt:lpwstr/>
  </property>
  <property fmtid="{D5CDD505-2E9C-101B-9397-08002B2CF9AE}" pid="26" name="TemplateUrl">
    <vt:lpwstr/>
  </property>
  <property fmtid="{D5CDD505-2E9C-101B-9397-08002B2CF9AE}" pid="27" name="Audience">
    <vt:lpwstr/>
  </property>
  <property fmtid="{D5CDD505-2E9C-101B-9397-08002B2CF9AE}" pid="28" name="Other Rating">
    <vt:lpwstr/>
  </property>
  <property fmtid="{D5CDD505-2E9C-101B-9397-08002B2CF9AE}" pid="29" name="Resource-Type">
    <vt:lpwstr>Tools &amp; Templates</vt:lpwstr>
  </property>
  <property fmtid="{D5CDD505-2E9C-101B-9397-08002B2CF9AE}" pid="30" name="b03f59d66fb84c0f93a597ea6ece24c8">
    <vt:lpwstr>Business Development Group|fd284988-b904-42de-9323-64a021e1339b</vt:lpwstr>
  </property>
  <property fmtid="{D5CDD505-2E9C-101B-9397-08002B2CF9AE}" pid="31" name="BD Status">
    <vt:lpwstr/>
  </property>
  <property fmtid="{D5CDD505-2E9C-101B-9397-08002B2CF9AE}" pid="32" name="Scope">
    <vt:lpwstr/>
  </property>
  <property fmtid="{D5CDD505-2E9C-101B-9397-08002B2CF9AE}" pid="33" name="Owner">
    <vt:lpwstr/>
  </property>
  <property fmtid="{D5CDD505-2E9C-101B-9397-08002B2CF9AE}" pid="34" name="_ExtendedDescription">
    <vt:lpwstr/>
  </property>
  <property fmtid="{D5CDD505-2E9C-101B-9397-08002B2CF9AE}" pid="35" name="_ColorTag">
    <vt:lpwstr/>
  </property>
  <property fmtid="{D5CDD505-2E9C-101B-9397-08002B2CF9AE}" pid="36" name="TriggerFlowInfo">
    <vt:lpwstr/>
  </property>
  <property fmtid="{D5CDD505-2E9C-101B-9397-08002B2CF9AE}" pid="37" name="Cost Control Rating">
    <vt:lpwstr/>
  </property>
  <property fmtid="{D5CDD505-2E9C-101B-9397-08002B2CF9AE}" pid="38" name="Management Rating">
    <vt:lpwstr/>
  </property>
  <property fmtid="{D5CDD505-2E9C-101B-9397-08002B2CF9AE}" pid="39" name="Quality Rating">
    <vt:lpwstr/>
  </property>
  <property fmtid="{D5CDD505-2E9C-101B-9397-08002B2CF9AE}" pid="40" name="Utilization of Small Business Rating">
    <vt:lpwstr/>
  </property>
  <property fmtid="{D5CDD505-2E9C-101B-9397-08002B2CF9AE}" pid="41" name="Regulatory Compliance Rating">
    <vt:lpwstr/>
  </property>
  <property fmtid="{D5CDD505-2E9C-101B-9397-08002B2CF9AE}" pid="42" name="e15387b4df824eee8fccaaad6599a4e9">
    <vt:lpwstr>|b7d9edb4-655f-4bda-8d9e-1e62d102b56e</vt:lpwstr>
  </property>
  <property fmtid="{D5CDD505-2E9C-101B-9397-08002B2CF9AE}" pid="43" name="f27780424b364ebcb88ca81f1f5f251e">
    <vt:lpwstr>|c4573eb9-4ec0-4d86-9586-c96b7c166961</vt:lpwstr>
  </property>
  <property fmtid="{D5CDD505-2E9C-101B-9397-08002B2CF9AE}" pid="44" name="mb83e23a948d498487c4c43ba946255d">
    <vt:lpwstr/>
  </property>
  <property fmtid="{D5CDD505-2E9C-101B-9397-08002B2CF9AE}" pid="45" name="ga556469c23d461ab667c1467b3c8a6d">
    <vt:lpwstr/>
  </property>
  <property fmtid="{D5CDD505-2E9C-101B-9397-08002B2CF9AE}" pid="46" name="b7c9f284a3174de0be3bb28abd77b949">
    <vt:lpwstr/>
  </property>
  <property fmtid="{D5CDD505-2E9C-101B-9397-08002B2CF9AE}" pid="47" name="a2e4d49d853a415eacc92d2245d72782">
    <vt:lpwstr/>
  </property>
</Properties>
</file>