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autoCompressPictures="0" defaultThemeVersion="124226"/>
  <xr:revisionPtr revIDLastSave="0" documentId="8_{CDA2165C-EFDF-48D4-BD47-8629420145E6}" xr6:coauthVersionLast="31" xr6:coauthVersionMax="31" xr10:uidLastSave="{00000000-0000-0000-0000-000000000000}"/>
  <bookViews>
    <workbookView xWindow="0" yWindow="0" windowWidth="23040" windowHeight="8856" activeTab="2" xr2:uid="{00000000-000D-0000-FFFF-FFFF00000000}"/>
  </bookViews>
  <sheets>
    <sheet name="001-ASI-001 (BOM) R2" sheetId="1" r:id="rId1"/>
    <sheet name="PART CODES" sheetId="2" r:id="rId2"/>
    <sheet name="SAMPLE DRYER PRICING TEMPLATE" sheetId="6" r:id="rId3"/>
  </sheets>
  <definedNames>
    <definedName name="_xlnm.Print_Area" localSheetId="0">'001-ASI-001 (BOM) R2'!$C$1:$R$544</definedName>
    <definedName name="_xlnm.Print_Area" localSheetId="1">'PART CODES'!$A$1:$L$400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6" l="1"/>
  <c r="G4" i="6"/>
  <c r="H4" i="6" s="1"/>
  <c r="G5" i="6"/>
  <c r="G6" i="6"/>
  <c r="B7" i="6"/>
  <c r="E7" i="6" s="1"/>
  <c r="G7" i="6"/>
  <c r="H7" i="6" s="1"/>
  <c r="I7" i="6" s="1"/>
  <c r="G8" i="6"/>
  <c r="G9" i="6"/>
  <c r="G10" i="6"/>
  <c r="H10" i="6" s="1"/>
  <c r="I10" i="6" s="1"/>
  <c r="G11" i="6"/>
  <c r="G12" i="6"/>
  <c r="G13" i="6"/>
  <c r="G14" i="6"/>
  <c r="G15" i="6"/>
  <c r="H15" i="6" s="1"/>
  <c r="I15" i="6" s="1"/>
  <c r="B16" i="6"/>
  <c r="G16" i="6"/>
  <c r="B17" i="6"/>
  <c r="G17" i="6"/>
  <c r="H17" i="6" s="1"/>
  <c r="I17" i="6" s="1"/>
  <c r="G18" i="6"/>
  <c r="B19" i="6"/>
  <c r="G19" i="6"/>
  <c r="G20" i="6"/>
  <c r="G21" i="6"/>
  <c r="G22" i="6"/>
  <c r="G24" i="6"/>
  <c r="G25" i="6"/>
  <c r="H25" i="6" s="1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2" i="6"/>
  <c r="H42" i="6" s="1"/>
  <c r="I42" i="6" s="1"/>
  <c r="G43" i="6"/>
  <c r="G44" i="6"/>
  <c r="G46" i="6"/>
  <c r="H46" i="6" s="1"/>
  <c r="G47" i="6"/>
  <c r="G49" i="6"/>
  <c r="G50" i="6"/>
  <c r="G51" i="6"/>
  <c r="G52" i="6"/>
  <c r="H52" i="6" s="1"/>
  <c r="I52" i="6" s="1"/>
  <c r="G53" i="6"/>
  <c r="G54" i="6"/>
  <c r="G55" i="6"/>
  <c r="G56" i="6"/>
  <c r="H56" i="6" s="1"/>
  <c r="I56" i="6" s="1"/>
  <c r="G57" i="6"/>
  <c r="G58" i="6"/>
  <c r="G59" i="6"/>
  <c r="H59" i="6" s="1"/>
  <c r="G60" i="6"/>
  <c r="H60" i="6" s="1"/>
  <c r="I60" i="6" s="1"/>
  <c r="G61" i="6"/>
  <c r="G62" i="6"/>
  <c r="G63" i="6"/>
  <c r="H63" i="6" s="1"/>
  <c r="G68" i="6"/>
  <c r="G72" i="6" s="1"/>
  <c r="G74" i="6"/>
  <c r="G73" i="6"/>
  <c r="H73" i="6" s="1"/>
  <c r="I73" i="6" s="1"/>
  <c r="E69" i="6"/>
  <c r="D74" i="6"/>
  <c r="E74" i="6" s="1"/>
  <c r="I74" i="6" s="1"/>
  <c r="D63" i="6"/>
  <c r="E63" i="6" s="1"/>
  <c r="D62" i="6"/>
  <c r="D61" i="6"/>
  <c r="D60" i="6"/>
  <c r="D59" i="6"/>
  <c r="E59" i="6" s="1"/>
  <c r="D58" i="6"/>
  <c r="D57" i="6"/>
  <c r="D56" i="6"/>
  <c r="D55" i="6"/>
  <c r="E55" i="6" s="1"/>
  <c r="I55" i="6" s="1"/>
  <c r="D54" i="6"/>
  <c r="D53" i="6"/>
  <c r="D52" i="6"/>
  <c r="D51" i="6"/>
  <c r="E51" i="6" s="1"/>
  <c r="I51" i="6" s="1"/>
  <c r="D50" i="6"/>
  <c r="D49" i="6"/>
  <c r="D47" i="6"/>
  <c r="D46" i="6"/>
  <c r="E46" i="6" s="1"/>
  <c r="E44" i="6"/>
  <c r="E43" i="6"/>
  <c r="E42" i="6"/>
  <c r="D24" i="6"/>
  <c r="E24" i="6" s="1"/>
  <c r="D12" i="6"/>
  <c r="D22" i="6"/>
  <c r="D21" i="6"/>
  <c r="D20" i="6"/>
  <c r="E20" i="6" s="1"/>
  <c r="D19" i="6"/>
  <c r="D18" i="6"/>
  <c r="D17" i="6"/>
  <c r="D16" i="6"/>
  <c r="E16" i="6" s="1"/>
  <c r="I16" i="6" s="1"/>
  <c r="D15" i="6"/>
  <c r="D14" i="6"/>
  <c r="D13" i="6"/>
  <c r="D11" i="6"/>
  <c r="E11" i="6" s="1"/>
  <c r="D10" i="6"/>
  <c r="D9" i="6"/>
  <c r="D8" i="6"/>
  <c r="E8" i="6" s="1"/>
  <c r="D7" i="6"/>
  <c r="D6" i="6"/>
  <c r="D5" i="6"/>
  <c r="D4" i="6"/>
  <c r="E4" i="6" s="1"/>
  <c r="D3" i="6"/>
  <c r="E3" i="6" s="1"/>
  <c r="E68" i="6" s="1"/>
  <c r="E72" i="6" s="1"/>
  <c r="E5" i="6"/>
  <c r="E6" i="6"/>
  <c r="I6" i="6" s="1"/>
  <c r="E9" i="6"/>
  <c r="E10" i="6"/>
  <c r="E12" i="6"/>
  <c r="E13" i="6"/>
  <c r="E14" i="6"/>
  <c r="E15" i="6"/>
  <c r="E17" i="6"/>
  <c r="E18" i="6"/>
  <c r="I18" i="6" s="1"/>
  <c r="E19" i="6"/>
  <c r="E21" i="6"/>
  <c r="E22" i="6"/>
  <c r="E47" i="6"/>
  <c r="E49" i="6"/>
  <c r="I49" i="6" s="1"/>
  <c r="E50" i="6"/>
  <c r="E52" i="6"/>
  <c r="E53" i="6"/>
  <c r="E54" i="6"/>
  <c r="E56" i="6"/>
  <c r="E57" i="6"/>
  <c r="E58" i="6"/>
  <c r="E60" i="6"/>
  <c r="E61" i="6"/>
  <c r="I61" i="6" s="1"/>
  <c r="E62" i="6"/>
  <c r="E73" i="6"/>
  <c r="H3" i="6"/>
  <c r="H5" i="6"/>
  <c r="I5" i="6" s="1"/>
  <c r="H6" i="6"/>
  <c r="H8" i="6"/>
  <c r="H20" i="6"/>
  <c r="H74" i="6"/>
  <c r="J74" i="6"/>
  <c r="H62" i="6"/>
  <c r="I62" i="6"/>
  <c r="H21" i="6"/>
  <c r="I21" i="6"/>
  <c r="H16" i="6"/>
  <c r="H18" i="6"/>
  <c r="H19" i="6"/>
  <c r="I19" i="6"/>
  <c r="H13" i="6"/>
  <c r="I13" i="6"/>
  <c r="H69" i="6"/>
  <c r="I69" i="6"/>
  <c r="H50" i="6"/>
  <c r="I50" i="6"/>
  <c r="H64" i="6"/>
  <c r="H65" i="6"/>
  <c r="H66" i="6"/>
  <c r="H67" i="6"/>
  <c r="H51" i="6"/>
  <c r="H53" i="6"/>
  <c r="I53" i="6"/>
  <c r="H54" i="6"/>
  <c r="I54" i="6"/>
  <c r="H55" i="6"/>
  <c r="H49" i="6"/>
  <c r="H57" i="6"/>
  <c r="I57" i="6"/>
  <c r="H43" i="6"/>
  <c r="I43" i="6"/>
  <c r="H44" i="6"/>
  <c r="I44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24" i="6"/>
  <c r="I24" i="6" s="1"/>
  <c r="H22" i="6"/>
  <c r="I22" i="6"/>
  <c r="H61" i="6"/>
  <c r="H58" i="6"/>
  <c r="I58" i="6" s="1"/>
  <c r="H14" i="6"/>
  <c r="I14" i="6" s="1"/>
  <c r="H12" i="6"/>
  <c r="I12" i="6"/>
  <c r="H11" i="6"/>
  <c r="I11" i="6" s="1"/>
  <c r="H9" i="6"/>
  <c r="I9" i="6"/>
  <c r="H47" i="6"/>
  <c r="I47" i="6" s="1"/>
  <c r="I4" i="6" l="1"/>
  <c r="I63" i="6"/>
  <c r="E75" i="6"/>
  <c r="E77" i="6" s="1"/>
  <c r="I20" i="6"/>
  <c r="I3" i="6"/>
  <c r="K2" i="6" s="1"/>
  <c r="G75" i="6"/>
  <c r="H75" i="6" s="1"/>
  <c r="H72" i="6"/>
  <c r="I8" i="6"/>
  <c r="I59" i="6"/>
  <c r="I46" i="6"/>
  <c r="H68" i="6"/>
  <c r="I68" i="6" s="1"/>
  <c r="I72" i="6" l="1"/>
  <c r="J72" i="6"/>
  <c r="J75" i="6"/>
  <c r="I75" i="6"/>
  <c r="G77" i="6"/>
  <c r="H77" i="6" s="1"/>
  <c r="I77" i="6" s="1"/>
</calcChain>
</file>

<file path=xl/sharedStrings.xml><?xml version="1.0" encoding="utf-8"?>
<sst xmlns="http://schemas.openxmlformats.org/spreadsheetml/2006/main" count="2100" uniqueCount="922">
  <si>
    <t>M10 Hex Bolt - 25 mm</t>
  </si>
  <si>
    <t>717-ASI-001</t>
  </si>
  <si>
    <t>800-ASI-036</t>
  </si>
  <si>
    <t>800-ASI-038</t>
  </si>
  <si>
    <t>Aluminum</t>
  </si>
  <si>
    <t>Nylon</t>
  </si>
  <si>
    <t>Pad lock to secure engine during transportation</t>
  </si>
  <si>
    <t>800-ASI-042</t>
  </si>
  <si>
    <t>800-ASI-039</t>
  </si>
  <si>
    <t>800-ASI-040</t>
  </si>
  <si>
    <t>604-ASI-005</t>
  </si>
  <si>
    <t>805-ASI-001</t>
  </si>
  <si>
    <t>2.5" x 2.5" Wire Reinforcing Mesh</t>
  </si>
  <si>
    <t>805-ASI-002</t>
  </si>
  <si>
    <t>801-ASI-026</t>
  </si>
  <si>
    <t>805-ASI-007</t>
  </si>
  <si>
    <t>805-ASI-003</t>
  </si>
  <si>
    <t>805-ASI-004</t>
  </si>
  <si>
    <t>805-ASI-005</t>
  </si>
  <si>
    <t>805-ASI-008</t>
  </si>
  <si>
    <t>805-ASI-009</t>
  </si>
  <si>
    <t>805-ASI-011</t>
  </si>
  <si>
    <t>805-ASI-012</t>
  </si>
  <si>
    <t xml:space="preserve">Portable Shallow-bed Batch Dryer </t>
  </si>
  <si>
    <t>701-ASI-004</t>
  </si>
  <si>
    <t>M10 Hex Nut</t>
  </si>
  <si>
    <t>Custom Lubrication tube to grease P204 Pillow Block Bearing Unit</t>
  </si>
  <si>
    <t>1/4" Galvanized Steel Mesh</t>
  </si>
  <si>
    <t>801-ASI-017</t>
  </si>
  <si>
    <t>603-ASI-009</t>
  </si>
  <si>
    <t>801-ASI-021</t>
  </si>
  <si>
    <t>603-ASI-012</t>
  </si>
  <si>
    <t>801-ASI-024</t>
  </si>
  <si>
    <t>800-ASI-027</t>
  </si>
  <si>
    <t>800-ASI-028</t>
  </si>
  <si>
    <t>603-ASI-010</t>
  </si>
  <si>
    <t>801-ASI-022</t>
  </si>
  <si>
    <t>603-ASI-011</t>
  </si>
  <si>
    <t>801-ASI-023</t>
  </si>
  <si>
    <t>603-ASI-002</t>
  </si>
  <si>
    <t>800-ASI-006</t>
  </si>
  <si>
    <t>800-ASI-005</t>
  </si>
  <si>
    <t>801-ASI-002</t>
  </si>
  <si>
    <t>801-ASI-003</t>
  </si>
  <si>
    <t>601-ASI-002</t>
  </si>
  <si>
    <t>604-ASI-006</t>
  </si>
  <si>
    <t>800-ASI-031</t>
  </si>
  <si>
    <t>800-ASI-034</t>
  </si>
  <si>
    <t>800-ASI-035</t>
  </si>
  <si>
    <t>800-ASI-032</t>
  </si>
  <si>
    <t>800-ASI-033</t>
  </si>
  <si>
    <t>800-ASI-045</t>
  </si>
  <si>
    <t>800-ASI-044</t>
  </si>
  <si>
    <t>800-ASI-037</t>
  </si>
  <si>
    <t>800-ASI-043</t>
  </si>
  <si>
    <t>10 mm Round Bar</t>
  </si>
  <si>
    <t>800-ASI-041</t>
  </si>
  <si>
    <t>800-ASI-009</t>
  </si>
  <si>
    <t>801-ASI-008</t>
  </si>
  <si>
    <t>800-ASI-010</t>
  </si>
  <si>
    <t>718-ASI-001</t>
  </si>
  <si>
    <t>800-ASI-011</t>
  </si>
  <si>
    <t>800-ASI-012</t>
  </si>
  <si>
    <t>735-ASI-002</t>
  </si>
  <si>
    <t>801-ASI-009</t>
  </si>
  <si>
    <t>603-ASI-005</t>
  </si>
  <si>
    <t>604-ASI-003</t>
  </si>
  <si>
    <t>801-ASI-013</t>
  </si>
  <si>
    <t>1 mm Expanded Mesh</t>
  </si>
  <si>
    <t>800-ASI-021</t>
  </si>
  <si>
    <t>800-ASI-022</t>
  </si>
  <si>
    <t>800-ASI-023</t>
  </si>
  <si>
    <t>604-ASI-001</t>
  </si>
  <si>
    <t>801-ASI-010</t>
  </si>
  <si>
    <t>801-ASI-011</t>
  </si>
  <si>
    <t>800-ASI-013</t>
  </si>
  <si>
    <t>800-ASI-014</t>
  </si>
  <si>
    <t>604-ASI-002</t>
  </si>
  <si>
    <t>801-ASI-012</t>
  </si>
  <si>
    <t>800-ASI-015</t>
  </si>
  <si>
    <t>800-ASI-016</t>
  </si>
  <si>
    <t>800-ASI-017</t>
  </si>
  <si>
    <t>800-ASI-020</t>
  </si>
  <si>
    <t>800-ASI-018</t>
  </si>
  <si>
    <t>800-ASI-019</t>
  </si>
  <si>
    <t>603-ASI-006</t>
  </si>
  <si>
    <t>801-ASI-014</t>
  </si>
  <si>
    <t>800-ASI-024</t>
  </si>
  <si>
    <t>800-ASI-025</t>
  </si>
  <si>
    <t>603-ASI-007</t>
  </si>
  <si>
    <t>801-ASI-015</t>
  </si>
  <si>
    <t>801-ASI-016</t>
  </si>
  <si>
    <t>800-ASI-026</t>
  </si>
  <si>
    <t>718-ASI-002</t>
  </si>
  <si>
    <t>603-ASI-008</t>
  </si>
  <si>
    <t>801-ASI-019</t>
  </si>
  <si>
    <t>801-ASI-018</t>
  </si>
  <si>
    <t>801-ASI-020</t>
  </si>
  <si>
    <t>Part Number</t>
  </si>
  <si>
    <t>Quantity</t>
  </si>
  <si>
    <t>Description</t>
  </si>
  <si>
    <t>Purchased/Custom</t>
  </si>
  <si>
    <t>Material</t>
  </si>
  <si>
    <t>Comments</t>
  </si>
  <si>
    <t>600-ASI-001</t>
  </si>
  <si>
    <t>1</t>
  </si>
  <si>
    <t/>
  </si>
  <si>
    <t>601-ASI-001</t>
  </si>
  <si>
    <t>Various</t>
  </si>
  <si>
    <t>602-ASI-002</t>
  </si>
  <si>
    <t>603-ASI-004</t>
  </si>
  <si>
    <t>801-ASI-025</t>
  </si>
  <si>
    <t>Custom</t>
  </si>
  <si>
    <t>Steel, Mild</t>
  </si>
  <si>
    <t>800-ASI-030</t>
  </si>
  <si>
    <t>605-ASI-002</t>
  </si>
  <si>
    <t>Purchased</t>
  </si>
  <si>
    <t>Stock</t>
  </si>
  <si>
    <t>605-ASI-001</t>
  </si>
  <si>
    <t>5.5 HP Petrol Engine</t>
  </si>
  <si>
    <t>771-ASI-001</t>
  </si>
  <si>
    <t>Rubber</t>
  </si>
  <si>
    <t>771-ASI-002</t>
  </si>
  <si>
    <t>602-ASI-001</t>
  </si>
  <si>
    <t>Drying Air Supply Unit Main Body Assembly</t>
  </si>
  <si>
    <t>603-ASI-001</t>
  </si>
  <si>
    <t>800-ASI-001</t>
  </si>
  <si>
    <t>800-ASI-002</t>
  </si>
  <si>
    <t>801-ASI-001</t>
  </si>
  <si>
    <t>800-ASI-004</t>
  </si>
  <si>
    <t>800-ASI-003</t>
  </si>
  <si>
    <t>746-ASI-001</t>
  </si>
  <si>
    <t>603-ASI-003</t>
  </si>
  <si>
    <t>801-ASI-004</t>
  </si>
  <si>
    <t>801-ASI-005</t>
  </si>
  <si>
    <t>801-ASI-006</t>
  </si>
  <si>
    <t>801-ASI-007</t>
  </si>
  <si>
    <t>735-ASI-001</t>
  </si>
  <si>
    <t>800-ASI-007</t>
  </si>
  <si>
    <t>800-ASI-008</t>
  </si>
  <si>
    <t>Top Level Assembly</t>
  </si>
  <si>
    <t>602-ASI-003</t>
  </si>
  <si>
    <t>602-ASI-004</t>
  </si>
  <si>
    <t>602-ASI-005</t>
  </si>
  <si>
    <t>717-ASI-002</t>
  </si>
  <si>
    <t>712-ASI-001</t>
  </si>
  <si>
    <t>713-ASI-001</t>
  </si>
  <si>
    <t>706-ASI-001</t>
  </si>
  <si>
    <t>701-ASI-002</t>
  </si>
  <si>
    <t>701-ASI-001</t>
  </si>
  <si>
    <t>706-ASI-002</t>
  </si>
  <si>
    <t>706-ASI-003</t>
  </si>
  <si>
    <t>712-ASI-002</t>
  </si>
  <si>
    <t>713-ASI-002</t>
  </si>
  <si>
    <t>701-ASI-003</t>
  </si>
  <si>
    <t>706-ASI-004</t>
  </si>
  <si>
    <t>712-ASI-003</t>
  </si>
  <si>
    <t>800-ASI-029</t>
  </si>
  <si>
    <t>805-ASI-010</t>
  </si>
  <si>
    <t>Part Type Codes</t>
  </si>
  <si>
    <t>Catapult coding scheme: (part type)-(project code)-(component number)</t>
  </si>
  <si>
    <t>Documentation</t>
  </si>
  <si>
    <t>000-099</t>
  </si>
  <si>
    <t>Bill of Materials</t>
  </si>
  <si>
    <t>ECO's</t>
  </si>
  <si>
    <t>Deviations</t>
  </si>
  <si>
    <t>Reserved for future docs</t>
  </si>
  <si>
    <t>Mechanical assembly drawing</t>
  </si>
  <si>
    <t>PCBA Elec. Assembly drawing</t>
  </si>
  <si>
    <t>EE BOM</t>
  </si>
  <si>
    <t>PCB FAB Drawing</t>
  </si>
  <si>
    <t>Customer documents (warranty cards, user manuals, etc.)</t>
  </si>
  <si>
    <t>PCBA test procedure</t>
  </si>
  <si>
    <t>PCB ID docs</t>
  </si>
  <si>
    <t>Test Specification</t>
  </si>
  <si>
    <t>Component Specification</t>
  </si>
  <si>
    <t>Software/Firmware Specification</t>
  </si>
  <si>
    <t>Internal Process Documents</t>
  </si>
  <si>
    <t>Hardware Functional Spec</t>
  </si>
  <si>
    <t>EE Schematic Dwg</t>
  </si>
  <si>
    <t>EE PCB Layout</t>
  </si>
  <si>
    <t>Block Diagram (not hierarchical schematic)</t>
  </si>
  <si>
    <t>Component Location (X,Y) Data</t>
  </si>
  <si>
    <t>Assembly Process Task Sheets</t>
  </si>
  <si>
    <t>Diagnostic procedures</t>
  </si>
  <si>
    <t>Assembly Process docs</t>
  </si>
  <si>
    <t>Software</t>
  </si>
  <si>
    <t>100-199</t>
  </si>
  <si>
    <t>Electronic Components</t>
  </si>
  <si>
    <t>200-599</t>
  </si>
  <si>
    <t>Passive</t>
  </si>
  <si>
    <t>Misc. Passive</t>
  </si>
  <si>
    <t>Resistors</t>
  </si>
  <si>
    <t>Resistors are assigned part numbers sequentially</t>
  </si>
  <si>
    <t>using the Top Level BOM Part Number Tracking sheet</t>
  </si>
  <si>
    <t>as a reference for the part numbers previously issued.</t>
  </si>
  <si>
    <t>XXXX</t>
  </si>
  <si>
    <t>1/16w 1%, SMT</t>
  </si>
  <si>
    <t>Note:</t>
  </si>
  <si>
    <t>XXXX is a random sequentially assigned</t>
  </si>
  <si>
    <t>1/16w 5%, SMT</t>
  </si>
  <si>
    <t>number</t>
  </si>
  <si>
    <t>1/10w 1%, SMT</t>
  </si>
  <si>
    <t>1/10w 5%, SMT</t>
  </si>
  <si>
    <t>1/8w 1%, SMT</t>
  </si>
  <si>
    <t>1/8w 1%, TH</t>
  </si>
  <si>
    <t>1/8w 5%, SMT</t>
  </si>
  <si>
    <t>1/8w 5%, TH</t>
  </si>
  <si>
    <t>1/4w 1%, SMT</t>
  </si>
  <si>
    <t>1/4w 1%, TH</t>
  </si>
  <si>
    <t>1/4w 5%, SMT</t>
  </si>
  <si>
    <t>1/4w 5%, TH</t>
  </si>
  <si>
    <t>Power, SMT</t>
  </si>
  <si>
    <t>Power, 1-5w, TH</t>
  </si>
  <si>
    <t>Power, 6-10w, TH</t>
  </si>
  <si>
    <t>Power, &gt;10w, TH</t>
  </si>
  <si>
    <t>Potentiometer, single turn, SMT</t>
  </si>
  <si>
    <t>Potentiometer, single turn TH</t>
  </si>
  <si>
    <t>Potentiometer, multi-turn SMT</t>
  </si>
  <si>
    <t>Potentiometer, multi-turn TH</t>
  </si>
  <si>
    <t>array, SMT</t>
  </si>
  <si>
    <t>array, TH</t>
  </si>
  <si>
    <t>Temp Comp, SMT</t>
  </si>
  <si>
    <t>Temp Comp, TH</t>
  </si>
  <si>
    <t>High Tolerance, SMT</t>
  </si>
  <si>
    <t>High Tolerance, TH</t>
  </si>
  <si>
    <t>misc, SMT</t>
  </si>
  <si>
    <t>misc, TH</t>
  </si>
  <si>
    <t>Capacitors</t>
  </si>
  <si>
    <t>Capacitors are assigned part numbers sequentially</t>
  </si>
  <si>
    <t>SMT Ceramic</t>
  </si>
  <si>
    <t>SMT Tantalum</t>
  </si>
  <si>
    <t>SMT Aluminum Electrolytic</t>
  </si>
  <si>
    <t>SMT Adjustable</t>
  </si>
  <si>
    <t>Misc. SMT</t>
  </si>
  <si>
    <t>Leaded Ceramic</t>
  </si>
  <si>
    <t>Leaded Tantalum</t>
  </si>
  <si>
    <t>Leaded Polyester (Mylar)</t>
  </si>
  <si>
    <t>Leaded Electrolytic</t>
  </si>
  <si>
    <t>Leaded Adjustable</t>
  </si>
  <si>
    <t>Misc. Leaded</t>
  </si>
  <si>
    <t>Inductors</t>
  </si>
  <si>
    <t>Inductors are assigned part numbers sequentially</t>
  </si>
  <si>
    <t>SMT Inductors</t>
  </si>
  <si>
    <t>Leaded Inductors</t>
  </si>
  <si>
    <t>misc.</t>
  </si>
  <si>
    <t>misc. ferrite beads</t>
  </si>
  <si>
    <t>Resonators/Crystals</t>
  </si>
  <si>
    <t>Discrete</t>
  </si>
  <si>
    <t>Transistors, SMT</t>
  </si>
  <si>
    <t>Transistors, TH</t>
  </si>
  <si>
    <t>Diodes, SMT</t>
  </si>
  <si>
    <t>Diodes, TH</t>
  </si>
  <si>
    <t>FETs, SMT</t>
  </si>
  <si>
    <t>FETs, TH</t>
  </si>
  <si>
    <t>Connectors</t>
  </si>
  <si>
    <t>1-9 pin connectors</t>
  </si>
  <si>
    <t>10-49 pin connectors</t>
  </si>
  <si>
    <t>&gt;50 pin connectors</t>
  </si>
  <si>
    <t>male pins</t>
  </si>
  <si>
    <t>female pins</t>
  </si>
  <si>
    <t>misc. connector</t>
  </si>
  <si>
    <t>Headers</t>
  </si>
  <si>
    <t>1-9 pin header</t>
  </si>
  <si>
    <t>10-49 pin header</t>
  </si>
  <si>
    <t>&gt;50 pin header</t>
  </si>
  <si>
    <t>misc. header</t>
  </si>
  <si>
    <t>Cable</t>
  </si>
  <si>
    <t>1-9 wire</t>
  </si>
  <si>
    <t>10-49 wire</t>
  </si>
  <si>
    <t>&gt;50 wire</t>
  </si>
  <si>
    <t>Flex Cables</t>
  </si>
  <si>
    <t>misc. wire</t>
  </si>
  <si>
    <t>EE Hardware</t>
  </si>
  <si>
    <t>PC board</t>
  </si>
  <si>
    <t>Battery</t>
  </si>
  <si>
    <t>Insulation</t>
  </si>
  <si>
    <t>Thermal</t>
  </si>
  <si>
    <t>PCB mounting Hardware</t>
  </si>
  <si>
    <t>misc. Hardware</t>
  </si>
  <si>
    <t>Protection</t>
  </si>
  <si>
    <t>Fuse</t>
  </si>
  <si>
    <t>MOV</t>
  </si>
  <si>
    <t>misc. Protection</t>
  </si>
  <si>
    <t>Gerber file</t>
  </si>
  <si>
    <t>misc. EE</t>
  </si>
  <si>
    <t>IC's</t>
  </si>
  <si>
    <t>ASIC (custom), SMT</t>
  </si>
  <si>
    <t>ASIC (custom), TH</t>
  </si>
  <si>
    <t>Special Purpose, SMT</t>
  </si>
  <si>
    <t>Special Purpose, TH</t>
  </si>
  <si>
    <t>Communication, SMT</t>
  </si>
  <si>
    <t>Communication, TH</t>
  </si>
  <si>
    <t>Programmable Logic, SMT</t>
  </si>
  <si>
    <t>Programmable Logic, TH</t>
  </si>
  <si>
    <t>Memory, SMT</t>
  </si>
  <si>
    <t>Memory, TH</t>
  </si>
  <si>
    <t>Microprocessors, SMT</t>
  </si>
  <si>
    <t>Microprocessors, TH</t>
  </si>
  <si>
    <t>Sensor ICS, SMT</t>
  </si>
  <si>
    <t>Sensor ICs, TH</t>
  </si>
  <si>
    <t>Power, TH</t>
  </si>
  <si>
    <t>Optoelectronics</t>
  </si>
  <si>
    <t>Data Acquistion,SMT</t>
  </si>
  <si>
    <t>Data Acquistion, TH</t>
  </si>
  <si>
    <t>Drivers, SMT</t>
  </si>
  <si>
    <t>Drivers, TH</t>
  </si>
  <si>
    <t>Analog</t>
  </si>
  <si>
    <t>op-amps/comparators</t>
  </si>
  <si>
    <t>misc op-amps</t>
  </si>
  <si>
    <t>instrumentation amps</t>
  </si>
  <si>
    <t>misc. amps</t>
  </si>
  <si>
    <t>Buffers</t>
  </si>
  <si>
    <t>misc. buffers</t>
  </si>
  <si>
    <t>switches/muxes</t>
  </si>
  <si>
    <t>relays</t>
  </si>
  <si>
    <t>misc. switches/muxes</t>
  </si>
  <si>
    <t>oscillators</t>
  </si>
  <si>
    <t>misc. oscillators</t>
  </si>
  <si>
    <t>misc. analog</t>
  </si>
  <si>
    <t>Digital</t>
  </si>
  <si>
    <t>Bipolar</t>
  </si>
  <si>
    <t>CMOS</t>
  </si>
  <si>
    <t>misc. digital</t>
  </si>
  <si>
    <t>misc. IC's</t>
  </si>
  <si>
    <t>Assemblies</t>
  </si>
  <si>
    <t>600-699</t>
  </si>
  <si>
    <t>Mechanical assemblies</t>
  </si>
  <si>
    <t>Purchased Assemblies</t>
  </si>
  <si>
    <t>Surface treated parts (misc)</t>
  </si>
  <si>
    <t>evaporative solvent painted or pad printed part</t>
  </si>
  <si>
    <t>powder painted part</t>
  </si>
  <si>
    <t>plated/anodized part</t>
  </si>
  <si>
    <t>heat treatment</t>
  </si>
  <si>
    <t>etched or chemically machined part</t>
  </si>
  <si>
    <t>reserved surface treated parts</t>
  </si>
  <si>
    <t>Electronic assemblies</t>
  </si>
  <si>
    <t>chargers</t>
  </si>
  <si>
    <t>gearmotors</t>
  </si>
  <si>
    <t>motors</t>
  </si>
  <si>
    <t>Cable assys</t>
  </si>
  <si>
    <t>PC board assys</t>
  </si>
  <si>
    <t>Puchased Parts</t>
  </si>
  <si>
    <t>700-799</t>
  </si>
  <si>
    <t>Metric threaded fasteners (misc.)</t>
  </si>
  <si>
    <t>externally metric threaded fastener</t>
  </si>
  <si>
    <t>externally metric threaded insert</t>
  </si>
  <si>
    <t>reserved for externally metric threaded fastener type codes</t>
  </si>
  <si>
    <t>internally metric threaded fastener</t>
  </si>
  <si>
    <t>internally metric threaded insert</t>
  </si>
  <si>
    <t>reserved for internally metric threaded fastener type codes</t>
  </si>
  <si>
    <t>washers (misc)</t>
  </si>
  <si>
    <t>metric plain washers</t>
  </si>
  <si>
    <t>metric lock washers</t>
  </si>
  <si>
    <t>english plain washers</t>
  </si>
  <si>
    <t>english lock washers</t>
  </si>
  <si>
    <t>unthreaded spacers</t>
  </si>
  <si>
    <t>rivets, eyelets</t>
  </si>
  <si>
    <t>lubrication fitting</t>
  </si>
  <si>
    <t>feet</t>
  </si>
  <si>
    <t>English threaded fasteners (misc.)</t>
  </si>
  <si>
    <t>externally english threaded fastener</t>
  </si>
  <si>
    <t>externally english threaded insert</t>
  </si>
  <si>
    <t>reserved for externally english threaded fastener type codes</t>
  </si>
  <si>
    <t>internally english threaded fastener</t>
  </si>
  <si>
    <t>internally english threaded insert</t>
  </si>
  <si>
    <t>reserved for internally english threaded fastener type codes</t>
  </si>
  <si>
    <t>bushings (misc)</t>
  </si>
  <si>
    <t>plain bushing</t>
  </si>
  <si>
    <t>flanged bushing</t>
  </si>
  <si>
    <t>reserved for bushing type codes</t>
  </si>
  <si>
    <t>rolling element bearings (misc)</t>
  </si>
  <si>
    <t>rolling element ball bearings</t>
  </si>
  <si>
    <t>reserved for rolling element bearing type codes</t>
  </si>
  <si>
    <t>pins (misc)</t>
  </si>
  <si>
    <t>dowel pins</t>
  </si>
  <si>
    <t>taper pins</t>
  </si>
  <si>
    <t>roll pins</t>
  </si>
  <si>
    <t>spring pins</t>
  </si>
  <si>
    <t>pinned hinge</t>
  </si>
  <si>
    <t>reserved for other pin type codes</t>
  </si>
  <si>
    <t>couplings</t>
  </si>
  <si>
    <t>shafts (misc)</t>
  </si>
  <si>
    <t>plain cylindrical shaft</t>
  </si>
  <si>
    <t>reserved for other shaft type codes</t>
  </si>
  <si>
    <t>retaining rings (misc)</t>
  </si>
  <si>
    <t>external retaining ring</t>
  </si>
  <si>
    <t>internal retaining ring</t>
  </si>
  <si>
    <t>E ring</t>
  </si>
  <si>
    <t>reserved for other retaining ring type codes</t>
  </si>
  <si>
    <t>gears (misc)</t>
  </si>
  <si>
    <t>spur</t>
  </si>
  <si>
    <t>helical</t>
  </si>
  <si>
    <t>worm</t>
  </si>
  <si>
    <t>bevel</t>
  </si>
  <si>
    <t>reserved for other gear type codes</t>
  </si>
  <si>
    <t>drive belts (misc)</t>
  </si>
  <si>
    <t>V-belt</t>
  </si>
  <si>
    <t>flat belt</t>
  </si>
  <si>
    <t>metal belt</t>
  </si>
  <si>
    <t>toothed belt</t>
  </si>
  <si>
    <t>tinnerman fastener</t>
  </si>
  <si>
    <t>lubricant</t>
  </si>
  <si>
    <t>adhesive</t>
  </si>
  <si>
    <t>other fluid</t>
  </si>
  <si>
    <t>magnet</t>
  </si>
  <si>
    <t>springs (misc)</t>
  </si>
  <si>
    <t>expansion coil spring</t>
  </si>
  <si>
    <t>compression coil spring</t>
  </si>
  <si>
    <t>leaf spring</t>
  </si>
  <si>
    <t>torsion spring</t>
  </si>
  <si>
    <t>seals and gaskets (misc)</t>
  </si>
  <si>
    <t>o-ring</t>
  </si>
  <si>
    <t>cylindrical shaft</t>
  </si>
  <si>
    <t>gasket</t>
  </si>
  <si>
    <t>reserved for seal or gasket type code</t>
  </si>
  <si>
    <t>EMI/ESD shielding component (misc.)</t>
  </si>
  <si>
    <t>sheet foil/insulator shield/adhesive</t>
  </si>
  <si>
    <t>conductive foam/fabric</t>
  </si>
  <si>
    <t>sheet metal strip</t>
  </si>
  <si>
    <t>Lens (circular)</t>
  </si>
  <si>
    <t>Mirror/reflector</t>
  </si>
  <si>
    <t>Prism/polarizer/filter</t>
  </si>
  <si>
    <t>reserved EMI/ESD shielding component</t>
  </si>
  <si>
    <t>badge label</t>
  </si>
  <si>
    <t>ME Internally Designed Parts</t>
  </si>
  <si>
    <t>800-899</t>
  </si>
  <si>
    <t>Metal component (misc)</t>
  </si>
  <si>
    <t>sheet or stamped</t>
  </si>
  <si>
    <t>molded</t>
  </si>
  <si>
    <t>extruded</t>
  </si>
  <si>
    <t>machined</t>
  </si>
  <si>
    <t>spun or drawn</t>
  </si>
  <si>
    <t>wireforms (not springs)</t>
  </si>
  <si>
    <t>forged</t>
  </si>
  <si>
    <t>tube forms</t>
  </si>
  <si>
    <t>reserved metal component type codes</t>
  </si>
  <si>
    <t>Rigid Plastic component (misc)</t>
  </si>
  <si>
    <t>sheet</t>
  </si>
  <si>
    <t>vacuum formed</t>
  </si>
  <si>
    <t>reserved rigid plastic type codes</t>
  </si>
  <si>
    <t>Elastomeric component (misc)</t>
  </si>
  <si>
    <t>reserved elastomeric type codes</t>
  </si>
  <si>
    <t>Hybrid component (misc)</t>
  </si>
  <si>
    <t>comolded</t>
  </si>
  <si>
    <t>coextruded</t>
  </si>
  <si>
    <t>reserved hybrid component type codes</t>
  </si>
  <si>
    <t>wood component</t>
  </si>
  <si>
    <t>ceramic component</t>
  </si>
  <si>
    <t>glass component</t>
  </si>
  <si>
    <t>fabric/cloth component</t>
  </si>
  <si>
    <t>labels</t>
  </si>
  <si>
    <t>Pad printed art logo</t>
  </si>
  <si>
    <t>Printed Artwork Film</t>
  </si>
  <si>
    <t>reserved internally designed parts type codes</t>
  </si>
  <si>
    <t>Internally designed EMI/ESD shielding component (misc.)</t>
  </si>
  <si>
    <t>Packaging materials (Cardboard boxes, etc.)</t>
  </si>
  <si>
    <t>Mechanical control outlines (misc.)</t>
  </si>
  <si>
    <t>reserved mechanical control outlines</t>
  </si>
  <si>
    <t>Mechanical design guides (misc.)</t>
  </si>
  <si>
    <t>PCB mechanical design guides</t>
  </si>
  <si>
    <t>reserved mechanical design guides</t>
  </si>
  <si>
    <t>Reserved mechanical type numbers</t>
  </si>
  <si>
    <t>Misc.</t>
  </si>
  <si>
    <t>900-999</t>
  </si>
  <si>
    <t>ME mfg Fixture</t>
  </si>
  <si>
    <t>EE mfg Fixture</t>
  </si>
  <si>
    <t>Electro mechanical mfg Fixture</t>
  </si>
  <si>
    <t>800-ASI-046</t>
  </si>
  <si>
    <t>Cob Drying Basket Assembly</t>
  </si>
  <si>
    <t>Petrol Engine Assembly</t>
  </si>
  <si>
    <t>Transportation Handles</t>
  </si>
  <si>
    <t>Drawing Number</t>
  </si>
  <si>
    <t>Shallow-Bed Assembly</t>
  </si>
  <si>
    <t>Item Number</t>
  </si>
  <si>
    <t xml:space="preserve">Type A V-Belt </t>
  </si>
  <si>
    <t>602-ASI-006</t>
  </si>
  <si>
    <t>Shallow-Bed Plenum</t>
  </si>
  <si>
    <t>Shallow-Bed Rainfly</t>
  </si>
  <si>
    <t>Shallow-Bed Main Support Assembly</t>
  </si>
  <si>
    <t>Drying Air Supply Unit Body Assembly</t>
  </si>
  <si>
    <t>Heat Exchanger (HX)</t>
  </si>
  <si>
    <t>Shallow-Bed Collapsible Support Frame</t>
  </si>
  <si>
    <t>Shallow-Bed Center Post</t>
  </si>
  <si>
    <t xml:space="preserve">Shallow-Bed Collapsible Panel </t>
  </si>
  <si>
    <t>Shallow-Bed Collapsible Panel  with Overlap</t>
  </si>
  <si>
    <t>5mm Diameter Blind Rivets  -  10 mm</t>
  </si>
  <si>
    <t>18" Primary Fan Assembly</t>
  </si>
  <si>
    <t>18" Primary Fan Support Assembly</t>
  </si>
  <si>
    <t>18" Primary Fan Protective Mesh</t>
  </si>
  <si>
    <t>M 12 Spring Washer</t>
  </si>
  <si>
    <t>M 12 Hex Nut</t>
  </si>
  <si>
    <t>Petrol Engine Mounting Bracket</t>
  </si>
  <si>
    <t>Engine Mount Connecting Pin</t>
  </si>
  <si>
    <t>Padlock</t>
  </si>
  <si>
    <t>M10 Hex Bolt - 60 mm</t>
  </si>
  <si>
    <t>M10 Spring Washer</t>
  </si>
  <si>
    <t>602-ASI-002 - PETROL ENGINE ASSEMBLY</t>
  </si>
  <si>
    <t>602-ASI-003 - COB DRYING BASKET ASSEMBLY</t>
  </si>
  <si>
    <t xml:space="preserve">Drying Air Supply Unit </t>
  </si>
  <si>
    <t>Cob Drying Basket Outer Mesh</t>
  </si>
  <si>
    <t>Cob Drying Basket Lid</t>
  </si>
  <si>
    <t>Cob Drying Basket Inner Mesh</t>
  </si>
  <si>
    <t>Cob Drying Basket Frame</t>
  </si>
  <si>
    <t xml:space="preserve">602-ASI-004 - SHALLOW-BED MAIN SUPPORT ASSEMBLY </t>
  </si>
  <si>
    <t>805-ASI-006</t>
  </si>
  <si>
    <t>Plenum Strap Assembly</t>
  </si>
  <si>
    <t>Plenum Bottom Sheet</t>
  </si>
  <si>
    <t>Plenum Side  Sheet</t>
  </si>
  <si>
    <t>Plenum  Front Sheet</t>
  </si>
  <si>
    <t>Duct Connection Sheet 1</t>
  </si>
  <si>
    <t>Plenum Side  Sheet Reinforcement</t>
  </si>
  <si>
    <t>Duct Connection Sheet 2</t>
  </si>
  <si>
    <t>Plenum Bottom Sheet Reinforcement</t>
  </si>
  <si>
    <t>Rainfly Main Sheet</t>
  </si>
  <si>
    <t>Rainfly Center Reinforcement</t>
  </si>
  <si>
    <t>Rainfly Corner Reinforcement</t>
  </si>
  <si>
    <t>602-ASI-006 - SHALLOW-BED RAINFLY ASSEMBLY</t>
  </si>
  <si>
    <t>600-ASI-001 - PORTABLE SHALLOW-BED BATCH DRYER</t>
  </si>
  <si>
    <t>601-ASI-001 - DRYING AIR SUPPLY UNIT ASSEMBLY</t>
  </si>
  <si>
    <t>601-ASI-002 - SHALLOW-BED ASSEMBLY</t>
  </si>
  <si>
    <t>602-ASI-001 - DRYING AIR SUPPLY UNIT BODY ASSEMBLY</t>
  </si>
  <si>
    <t>602-ASI-005 - SHALLOW-BED PLENUM ASSEMBLY</t>
  </si>
  <si>
    <t>601-ASI-001 - PSBD  ASSEMBLY</t>
  </si>
  <si>
    <t>603-ASI-001 - DRYING AIR SUPPLY BODY SUBASSEMBLY</t>
  </si>
  <si>
    <t xml:space="preserve">First Level          Subassembly </t>
  </si>
  <si>
    <t xml:space="preserve">Second Level Subassembly </t>
  </si>
  <si>
    <t xml:space="preserve">Third Level                Subassembly </t>
  </si>
  <si>
    <t xml:space="preserve">Fourth Level                Subassembly </t>
  </si>
  <si>
    <t xml:space="preserve">Fifth Level                Subassembly </t>
  </si>
  <si>
    <t>604-ASI-004</t>
  </si>
  <si>
    <t>Airflow Indicator Assembly</t>
  </si>
  <si>
    <t>Engine Stowage Rear Catch</t>
  </si>
  <si>
    <t>Engine Stowage Front Catch</t>
  </si>
  <si>
    <t>Removable HX Main Panel</t>
  </si>
  <si>
    <t>Duct Connection Reinforcement Ring</t>
  </si>
  <si>
    <t>603-ASI-003 - REMOVABLE HEAT EXCHANGER (HX)</t>
  </si>
  <si>
    <t>Heat Exchanger (HX) Channel Assembly</t>
  </si>
  <si>
    <t>Bottom Heat Exchanger (HX) Panel</t>
  </si>
  <si>
    <t>Top Heat Exchanger (HX) Panel</t>
  </si>
  <si>
    <t>603-ASI-005 - PETROL ENGINE MOUNTING BRACKET</t>
  </si>
  <si>
    <t>603-ASI-007 - COB DRYING BASKET FRAME</t>
  </si>
  <si>
    <t>603-ASI-009 - SHALLOW-BED CENTER POST</t>
  </si>
  <si>
    <t>Right Side Perimeter Member</t>
  </si>
  <si>
    <t>Left Side Perimeter Member</t>
  </si>
  <si>
    <t>Front Perimeter Member</t>
  </si>
  <si>
    <t>Rear Perimeter Member</t>
  </si>
  <si>
    <t>Center Support Member</t>
  </si>
  <si>
    <t>830-ASI-001</t>
  </si>
  <si>
    <t>Front and Rear Top Frame Members</t>
  </si>
  <si>
    <t>Left and Right Top Frame Members</t>
  </si>
  <si>
    <t>Inner Left and Right Frame Members</t>
  </si>
  <si>
    <t>Inner Top Frame Member</t>
  </si>
  <si>
    <t>Front Outer Frame Member</t>
  </si>
  <si>
    <t>Rear Outer Frame Member</t>
  </si>
  <si>
    <t>Bottom Outer Frame Member</t>
  </si>
  <si>
    <t>Basket Handle Member</t>
  </si>
  <si>
    <t xml:space="preserve">Basket Handle </t>
  </si>
  <si>
    <t>604-ASI-007</t>
  </si>
  <si>
    <t>746-ASI-002</t>
  </si>
  <si>
    <t>Pinned Hinge</t>
  </si>
  <si>
    <t>603-ASI-008 - SHALLOW-BED COLLAPSIBLE FRAME</t>
  </si>
  <si>
    <t>Horizontal Center Post Member</t>
  </si>
  <si>
    <t>Center Post Base Plate</t>
  </si>
  <si>
    <t>603-ASI-010 - SHALLOW-BED COLLAPSIBLE PANEL</t>
  </si>
  <si>
    <t>604-ASI-008</t>
  </si>
  <si>
    <t>604-ASI-009</t>
  </si>
  <si>
    <t>Shallow-Bed Subpanel 1</t>
  </si>
  <si>
    <t>Shallow-Bed Subpanel 2</t>
  </si>
  <si>
    <t>Shallow-Bed Overlap Member</t>
  </si>
  <si>
    <t>603-ASI-012 - SHALLOW-BED PLENUM STRAP</t>
  </si>
  <si>
    <t>806-ASI-001</t>
  </si>
  <si>
    <t>D-Ring</t>
  </si>
  <si>
    <t>805-ASI-013</t>
  </si>
  <si>
    <t>1" Woven Tape/Sling</t>
  </si>
  <si>
    <t>604-ASI-003 - 18" PRIMARY FAN SUPPORT ASSEMBLY</t>
  </si>
  <si>
    <t>604-ASI-005 - HEAT EXCHANGER (HX) CHANNEL ASSEMBLY</t>
  </si>
  <si>
    <t>604-ASI-008 - SHALLOW-BED SUBPANEL 1</t>
  </si>
  <si>
    <t>604-ASI-009 -  SHALLOW-BED SUBPANEL 2</t>
  </si>
  <si>
    <t>604-ASI-001 - DRYING AIR BODY SUB-SUBASSEMBLY</t>
  </si>
  <si>
    <t>Drying Air Body Sub-subassembly</t>
  </si>
  <si>
    <t>605-ASI-003</t>
  </si>
  <si>
    <t>605-ASI-004</t>
  </si>
  <si>
    <t>605-ASI-005</t>
  </si>
  <si>
    <t>605-ASI-006</t>
  </si>
  <si>
    <t>605-ASI-007</t>
  </si>
  <si>
    <t>605-ASI-008</t>
  </si>
  <si>
    <t>605-ASI-009</t>
  </si>
  <si>
    <t>605-ASI-010</t>
  </si>
  <si>
    <t>605-ASI-011</t>
  </si>
  <si>
    <t>605-ASI-012</t>
  </si>
  <si>
    <t>Dryer Unit Front Cover Assembly</t>
  </si>
  <si>
    <t>Dryer Unit Left Cover Assembly</t>
  </si>
  <si>
    <t>Dryer Unit Right Cover Assembly</t>
  </si>
  <si>
    <t>Dryer Unit Chimney Assembly</t>
  </si>
  <si>
    <t>Dryer Unit Main Frame Assembly</t>
  </si>
  <si>
    <t>Furnace Grate Assembly</t>
  </si>
  <si>
    <t xml:space="preserve">12" Exhaust Fan Scroll Assembly </t>
  </si>
  <si>
    <t>12" Exhaust Fan Assembly</t>
  </si>
  <si>
    <t xml:space="preserve">Dryer Unit Bottom Cover Assembly </t>
  </si>
  <si>
    <t xml:space="preserve">Dryer Unit Top Cover </t>
  </si>
  <si>
    <t>604-ASI-002 - 18 IN PRIMARY FAN ASSEMBLY</t>
  </si>
  <si>
    <t>605-ASI-013</t>
  </si>
  <si>
    <t>18" Primary Fan Shaft</t>
  </si>
  <si>
    <t>18" Primary Fan Blade</t>
  </si>
  <si>
    <t>18" Primary Fan Hub Assembly</t>
  </si>
  <si>
    <t>18" Primary Fan Protective Ring</t>
  </si>
  <si>
    <t>18" Primary Fan Removable Member</t>
  </si>
  <si>
    <t>P 204 Bearing Unit</t>
  </si>
  <si>
    <t>M12 Hex Bolt - 35 mm</t>
  </si>
  <si>
    <t>M 12 Plain Washer</t>
  </si>
  <si>
    <t>604-ASI-004 - AIRFLOW INDICATOR ASSEMBLY</t>
  </si>
  <si>
    <t>Airflow Indicator Protection</t>
  </si>
  <si>
    <t>Airflow Indicator Needle</t>
  </si>
  <si>
    <t>Airflow Indicator Plate</t>
  </si>
  <si>
    <t>Airflow Indicator Needle Stop</t>
  </si>
  <si>
    <t xml:space="preserve">Heat Exchanger (HX) Panel </t>
  </si>
  <si>
    <t>806-ASI-002</t>
  </si>
  <si>
    <t>5mm Diameter Blind Rivets  -  15.5 mm</t>
  </si>
  <si>
    <t>Shallow-Bed Panel Frame Member 1</t>
  </si>
  <si>
    <t>Shallow-Bed Panel Frame Member 2</t>
  </si>
  <si>
    <t>Shallow-Bed Panel Frame Member 3</t>
  </si>
  <si>
    <t>Shallow-Bed Panel Frame Member 4</t>
  </si>
  <si>
    <t>Shallow-Bed Panel Mesh Frame 1</t>
  </si>
  <si>
    <t>Shallow-Bed Panel Mesh Frame 2</t>
  </si>
  <si>
    <t>Shallow-Bed Panel Cross Member 1</t>
  </si>
  <si>
    <t>Shallow-Bed Panel Cross Member 2</t>
  </si>
  <si>
    <t>Shallow-Bed Panel Corner Protection</t>
  </si>
  <si>
    <t>Shallow-Bed Panel Mesh</t>
  </si>
  <si>
    <t>Shallow-Bed Panel Weld Mesh</t>
  </si>
  <si>
    <t>Shallow-Bed Panel Frame Member 5</t>
  </si>
  <si>
    <t>Shallow-Bed Panel Frame Member 6</t>
  </si>
  <si>
    <t>Shallow-Bed Panel Frame Member 7</t>
  </si>
  <si>
    <t>800-ASI-047</t>
  </si>
  <si>
    <t>800-ASI-048</t>
  </si>
  <si>
    <t>605-ASI-001 - DRYER UNIT FRONT COVER ASSEMBLY</t>
  </si>
  <si>
    <t>605-ASI-002 - DRYER UNIT LEFT COVER ASSEMBLY</t>
  </si>
  <si>
    <t>605-ASI-003 - DRYER UNIT RIGHT COVER ASSEMBLY</t>
  </si>
  <si>
    <t>605-ASI-004 - DRYER UNIT CHIMNEY ASSEMBLY</t>
  </si>
  <si>
    <t>605-ASI-005 - DRYER UNIT MAIN FRAME ASSEMBLY</t>
  </si>
  <si>
    <t>605-ASI-009 - FURNACE GRATE  ASSEMBLY</t>
  </si>
  <si>
    <t>605-ASI-010 - 12 IN EXHAUST FAN SCROLL ASSEMBLY</t>
  </si>
  <si>
    <t>605-ASI-011 - 12 IN EXHAUST FAN ASSEMBLY</t>
  </si>
  <si>
    <t>605-ASI-012 - DRYER UNIT BOTTOM COVER ASSEMBLY</t>
  </si>
  <si>
    <t>605-ASI-013 -  18 IN PRIMARY FAN HUB ASSEMBLY</t>
  </si>
  <si>
    <t>F 204 Bearing Unit</t>
  </si>
  <si>
    <t>M12 Hex Bolt - 25 mm</t>
  </si>
  <si>
    <t>Grease Nipple Protective Member</t>
  </si>
  <si>
    <t>Drying Unit Front Cover Plate</t>
  </si>
  <si>
    <t>Removable HX Main Panel Frame Member</t>
  </si>
  <si>
    <t>800-ASI-049</t>
  </si>
  <si>
    <t>Drying Unit Left Cover Plate</t>
  </si>
  <si>
    <t>Transportation Handle Support Member</t>
  </si>
  <si>
    <t xml:space="preserve">Sixth Level                Subassembly </t>
  </si>
  <si>
    <t>606-ASI-001</t>
  </si>
  <si>
    <t>Ash Cleanout Door Assembly</t>
  </si>
  <si>
    <t>Ash Cleanout Door Catch</t>
  </si>
  <si>
    <t>800-ASI-050</t>
  </si>
  <si>
    <t>Drying Unit Right Cover Plate</t>
  </si>
  <si>
    <t>Ash Cleanout Door Hinge Receiver</t>
  </si>
  <si>
    <t>800-ASI-051</t>
  </si>
  <si>
    <t>800-ASI-052</t>
  </si>
  <si>
    <t>Engine Mount Connecting Pin Bracket 1</t>
  </si>
  <si>
    <t>Engine Mount Connecting Pin Bracket 2</t>
  </si>
  <si>
    <t>800-ASI-053</t>
  </si>
  <si>
    <t>800-ASI-054</t>
  </si>
  <si>
    <t>800-ASI-055</t>
  </si>
  <si>
    <t>Chimney Support Member 2</t>
  </si>
  <si>
    <t>Cob Drying Basket Support Member</t>
  </si>
  <si>
    <t>Drying Unit Chimney Plate</t>
  </si>
  <si>
    <t>Chimney Support Frame Member 1</t>
  </si>
  <si>
    <t>800-ASI-056</t>
  </si>
  <si>
    <t>800-ASI-057</t>
  </si>
  <si>
    <t>800-ASI-058</t>
  </si>
  <si>
    <t>800-ASI-059</t>
  </si>
  <si>
    <t>800-ASI-060</t>
  </si>
  <si>
    <t>800-ASI-061</t>
  </si>
  <si>
    <t>800-ASI-062</t>
  </si>
  <si>
    <t>800-ASI-063</t>
  </si>
  <si>
    <t>Main Frame Horizontal Member 1</t>
  </si>
  <si>
    <t>Main Frame Horizontal Member 2</t>
  </si>
  <si>
    <t>800-ASI-064</t>
  </si>
  <si>
    <t>Furnace Seal Frame Member 1</t>
  </si>
  <si>
    <t>Furnace Seal Frame Member 2</t>
  </si>
  <si>
    <t>Main Frame Horizontal Member 3</t>
  </si>
  <si>
    <t>Main Frame Horizontal Member 4</t>
  </si>
  <si>
    <t>Chimney Seal Frame Member 1</t>
  </si>
  <si>
    <t>Chimney Seal Frame Member 2</t>
  </si>
  <si>
    <t xml:space="preserve">Main Frame Vertical Member </t>
  </si>
  <si>
    <t>Lubricating Nipple</t>
  </si>
  <si>
    <t>800-ASI-065</t>
  </si>
  <si>
    <t>800-ASI-066</t>
  </si>
  <si>
    <t>800-ASI-067</t>
  </si>
  <si>
    <t>P 204 Lubrication Extension</t>
  </si>
  <si>
    <t>18" Primary Fan Support Member</t>
  </si>
  <si>
    <t xml:space="preserve">HX Primary Fan Horizontal Frame Member </t>
  </si>
  <si>
    <t xml:space="preserve">HX Primary Fan Vertical Frame Member </t>
  </si>
  <si>
    <t>18" Primary Fan Scroll</t>
  </si>
  <si>
    <t>800-ASI-068</t>
  </si>
  <si>
    <t>800-ASI-069</t>
  </si>
  <si>
    <t>800-ASI-070</t>
  </si>
  <si>
    <t>800-ASI-071</t>
  </si>
  <si>
    <t>800-ASI-072</t>
  </si>
  <si>
    <t>800-ASI-073</t>
  </si>
  <si>
    <t>Chimney Hinge Support Member</t>
  </si>
  <si>
    <t>800-ASI-074</t>
  </si>
  <si>
    <t>800-ASI-075</t>
  </si>
  <si>
    <t>800-ASI-076</t>
  </si>
  <si>
    <t>800-ASI-077</t>
  </si>
  <si>
    <t>800-ASI-078</t>
  </si>
  <si>
    <t>800-ASI-079</t>
  </si>
  <si>
    <t>Furnace Grate Support Member 1</t>
  </si>
  <si>
    <t>Furnace Grate Support Member 2</t>
  </si>
  <si>
    <t>Furnace Grate Support Member 3</t>
  </si>
  <si>
    <t>Furnace Main Grate  Member</t>
  </si>
  <si>
    <t>Furnace Grate Side Member</t>
  </si>
  <si>
    <t>Furnace Grate Plate</t>
  </si>
  <si>
    <t>Furnace Grate Bottom Member</t>
  </si>
  <si>
    <t>800-ASI-080</t>
  </si>
  <si>
    <t>800-ASI-081</t>
  </si>
  <si>
    <t>12" Exhaust Fan Scroll</t>
  </si>
  <si>
    <t>Exhaust Gas Vein Plate</t>
  </si>
  <si>
    <t>12" Exhaust Fan Scroll Support Plate</t>
  </si>
  <si>
    <t>12" Exhaust  Fan Hub Assembly</t>
  </si>
  <si>
    <t>12" Exhaust  Fan Shaft</t>
  </si>
  <si>
    <t>12" Exhaust  Fan Blade</t>
  </si>
  <si>
    <t>606-ASI-002</t>
  </si>
  <si>
    <t>800-ASI-082</t>
  </si>
  <si>
    <t>Drying Unit Body Foot Member</t>
  </si>
  <si>
    <t>Drying Unit Bottom Cover Plate</t>
  </si>
  <si>
    <t>800-ASI-083</t>
  </si>
  <si>
    <t xml:space="preserve">M 20 Plain Washer </t>
  </si>
  <si>
    <t>18" Primary Fan Hub Member</t>
  </si>
  <si>
    <t xml:space="preserve">Lubrication Tube </t>
  </si>
  <si>
    <t>606-ASI-003</t>
  </si>
  <si>
    <t>606-ASI-001 - ASH CLEANOUT DOOR ASSEMBLY</t>
  </si>
  <si>
    <t>606-ASI-002 - P 204 LUBRICATION EXTENSION</t>
  </si>
  <si>
    <t>606-ASI-003 - 12 IN EXHAUST FAN HUB ASSEMBLY</t>
  </si>
  <si>
    <t>800-ASI-084</t>
  </si>
  <si>
    <t>800-ASI-085</t>
  </si>
  <si>
    <t>801-ASI-027</t>
  </si>
  <si>
    <t>M 8 Hex Nut</t>
  </si>
  <si>
    <t>M 8 Spring Washer</t>
  </si>
  <si>
    <t>Ash Cleanout Door Latch</t>
  </si>
  <si>
    <t>Ash Cleanout Door Hinge</t>
  </si>
  <si>
    <t>Ash Cleanout Door Plate</t>
  </si>
  <si>
    <t>M 6 Hex Jam Nut</t>
  </si>
  <si>
    <t>M 8 Hex Bolt - 20 mm</t>
  </si>
  <si>
    <t>M 6 Hex Bolt - 10 mm</t>
  </si>
  <si>
    <t>12" Exhaust Fan Hub Member</t>
  </si>
  <si>
    <t>800-ASI-086</t>
  </si>
  <si>
    <t>706-ASI-005</t>
  </si>
  <si>
    <t>M10 Hex Bolt - 35 mm</t>
  </si>
  <si>
    <t>Major Components Cost Estimate</t>
  </si>
  <si>
    <t>Custom fabrication material cost breakdown</t>
  </si>
  <si>
    <t>1/4" Galvanized steel coffee mesh (4) x 3’ x 3’</t>
  </si>
  <si>
    <t>1” Mild steel shaft</t>
  </si>
  <si>
    <t>PVC Canvas Plenum &amp; Rainfly</t>
  </si>
  <si>
    <t>Total Material Cost</t>
  </si>
  <si>
    <r>
      <t>Off-the-shelf and outsourced component cost breakdown</t>
    </r>
    <r>
      <rPr>
        <sz val="14"/>
        <color rgb="FF000000"/>
        <rFont val="Times New Roman"/>
        <family val="1"/>
      </rPr>
      <t> </t>
    </r>
  </si>
  <si>
    <t>Material Costs</t>
  </si>
  <si>
    <t xml:space="preserve">Ksh                                     </t>
  </si>
  <si>
    <t>Informal Fabrication Sector Production Cost Estimate (Local Jua Kali)</t>
  </si>
  <si>
    <t>Total Length (ft)</t>
  </si>
  <si>
    <t>1"  x 1" x 1/8" Mild steel 20’ angle iron</t>
  </si>
  <si>
    <t>1 1/2" x 1 1/2" x 1/8" Mild steel 20’ angle iron</t>
  </si>
  <si>
    <t>1 1/2" x 1/8" Mild steel 20’ flat bar</t>
  </si>
  <si>
    <t>3/4" x 1/4" Mild steel 20’ flat bar</t>
  </si>
  <si>
    <t>2" x 1/4" Mild steel 20’ flat bar</t>
  </si>
  <si>
    <t xml:space="preserve">Pulleys </t>
  </si>
  <si>
    <t xml:space="preserve">Bearings </t>
  </si>
  <si>
    <t>4" Type A with a 1" bore</t>
  </si>
  <si>
    <t>3" Type A with a 1" bore</t>
  </si>
  <si>
    <t>350/m</t>
  </si>
  <si>
    <t>700/m</t>
  </si>
  <si>
    <t>1500/m</t>
  </si>
  <si>
    <t>4" Door Hinges (Heavy Gage)</t>
  </si>
  <si>
    <t xml:space="preserve">Fasteners </t>
  </si>
  <si>
    <t xml:space="preserve">Raincoat </t>
  </si>
  <si>
    <t xml:space="preserve">Canvas </t>
  </si>
  <si>
    <t xml:space="preserve">P shipping  </t>
  </si>
  <si>
    <t xml:space="preserve">PVC </t>
  </si>
  <si>
    <t>Qty</t>
  </si>
  <si>
    <t>Finish</t>
  </si>
  <si>
    <t>Painted</t>
  </si>
  <si>
    <t>Length - A 70</t>
  </si>
  <si>
    <t>3/4 x 3/4 x 1/8 Square Tube</t>
  </si>
  <si>
    <t>Removable Heat Exchanger (HX) Panel</t>
  </si>
  <si>
    <t>To operate @ RPM 1400</t>
  </si>
  <si>
    <t xml:space="preserve">4" Type A Pulley </t>
  </si>
  <si>
    <t>3/4" Bore</t>
  </si>
  <si>
    <t xml:space="preserve">18 Gauge (1.2 mm) Mild Steel Sheet </t>
  </si>
  <si>
    <t>3" Door Hinge</t>
  </si>
  <si>
    <t>P Shipping Material</t>
  </si>
  <si>
    <t>PVC</t>
  </si>
  <si>
    <t xml:space="preserve">Heavy Duty PVC </t>
  </si>
  <si>
    <t>Cotton</t>
  </si>
  <si>
    <t>Cotton Canvas</t>
  </si>
  <si>
    <t xml:space="preserve">Plenum Perimeter Rope </t>
  </si>
  <si>
    <t>8mm Nylon Rope</t>
  </si>
  <si>
    <t>Raincoat Material</t>
  </si>
  <si>
    <t>000-ASI-001 BILL OF MATERIALS (BOM) - PORTABLE SHALLOW-BED BATCH DRYER - 01/15/2016 - PAGE 2 OF 6</t>
  </si>
  <si>
    <t>603-ASI-002 - REMOVABLE HEAT EXCHANGER (HX) PANEL</t>
  </si>
  <si>
    <t>3/4 x 1/8 Flat Bar</t>
  </si>
  <si>
    <t>1 1/2 x 1 1/2 x 1/4 Angle Iron</t>
  </si>
  <si>
    <t>1 x 1/4 Flat Bar</t>
  </si>
  <si>
    <t>1 x 1  x 1/8 Angle Iron</t>
  </si>
  <si>
    <t>Duct Connection Ring</t>
  </si>
  <si>
    <t>Wood</t>
  </si>
  <si>
    <t>1" Wooden Peg</t>
  </si>
  <si>
    <t>Shallow-Bed Collapsible Sub frame 1</t>
  </si>
  <si>
    <t>Shallow-Bed Collapsible Sub frame 2</t>
  </si>
  <si>
    <t xml:space="preserve">1 3/4 x 1/2 </t>
  </si>
  <si>
    <t>Vertical Center Post Member</t>
  </si>
  <si>
    <t>1 x 1  x 1/8 Square Tube</t>
  </si>
  <si>
    <t>Vertical Center Post Cap</t>
  </si>
  <si>
    <t xml:space="preserve">Heavy Gauge </t>
  </si>
  <si>
    <t>603-ASI-011 -  COLLAPSIBLE PANEL WITH OVERLAP</t>
  </si>
  <si>
    <t>1 1/2 x 1/8 Flat Bar</t>
  </si>
  <si>
    <t>Purchased or Custom</t>
  </si>
  <si>
    <t>Cotton/Canvas</t>
  </si>
  <si>
    <t>000-ASI-001 BILL OF MATERIALS (BOM) - PORTABLE SHALLOW-BED BATCH DRYER - 01/15/2016 - PAGE 3 OF 6</t>
  </si>
  <si>
    <t>HX 18" Primary Fan Divider Assembly</t>
  </si>
  <si>
    <t>Furnace HX Divider Assembly</t>
  </si>
  <si>
    <t>HX Exhaust Divider Assembly</t>
  </si>
  <si>
    <t xml:space="preserve">3" Type A Pulley </t>
  </si>
  <si>
    <t>Coned Type A</t>
  </si>
  <si>
    <t>3/4" Shaft</t>
  </si>
  <si>
    <t xml:space="preserve">14 Gauge (2 mm) Mild Steel Sheet </t>
  </si>
  <si>
    <t>2" ID Pipe</t>
  </si>
  <si>
    <t>6mm Round Bar</t>
  </si>
  <si>
    <t>8 mm Pipe</t>
  </si>
  <si>
    <t>M6 Washer</t>
  </si>
  <si>
    <t>604-ASI-006 - SHALLOW-BED COLLAPSIBLE SUB FRAME 1</t>
  </si>
  <si>
    <t>Shallow-Bed Sub frame 1 Horizontal Member</t>
  </si>
  <si>
    <t>Shallow-Bed Sub frame Vertical Member</t>
  </si>
  <si>
    <t>2 x 1  x 1/8 Square Tube</t>
  </si>
  <si>
    <t>Shallow-Bed Sub frame Diagonal Member</t>
  </si>
  <si>
    <t>3 x 1  x 1/8 Square Tube</t>
  </si>
  <si>
    <t>Shallow-Bed Sub frame Connecting Pin</t>
  </si>
  <si>
    <t>604-ASI-007 - SHALLOW-BED COLLAPSIBLE SUB FRAME 2</t>
  </si>
  <si>
    <t>Shallow-Bed Sub frame 2 Horizontal Member</t>
  </si>
  <si>
    <t>Shallow-Bed Sub frame 2 Vertical l Member 1</t>
  </si>
  <si>
    <t>Shallow-Bed Sub frame 2 Vertical l Member 2</t>
  </si>
  <si>
    <t>Shallow-Bed Sub frame Connecting Plate 1</t>
  </si>
  <si>
    <t>2" x 1/4 Flat Bar</t>
  </si>
  <si>
    <t>Shallow-Bed Sub frame Connecting Plate 2</t>
  </si>
  <si>
    <t>Shallow-Bed Sub frame Sidewall Clip</t>
  </si>
  <si>
    <t>000-ASI-001 BILL OF MATERIALS (BOM) - PORTABLE SHALLOW-BED BATCH DRYER - 01/15/2016 - PAGE 4 OF 6</t>
  </si>
  <si>
    <t>1 1/2 x 1 1/2 x 1/8 Angle Iron</t>
  </si>
  <si>
    <t>1 x 1 x 1/8 Angle Iron</t>
  </si>
  <si>
    <t>1 3/4 x 1/2</t>
  </si>
  <si>
    <t>000-ASI-001 BILL OF MATERIALS (BOM) - PORTABLE SHALLOW-BED BATCH DRYER - 01/15/2016 - PAGE 5 OF 6</t>
  </si>
  <si>
    <t>Purchased/   Custom</t>
  </si>
  <si>
    <t>3/4 x 1/4 Flat Bar</t>
  </si>
  <si>
    <t>605-ASI-006 - HX 18 IN PRIMARY FAN DIVIDER ASSEMBLY</t>
  </si>
  <si>
    <t>HX Primary Fan Divider Plate</t>
  </si>
  <si>
    <t>605-ASI-007 - FURNACE HX DIVIDER ASSEMBLY</t>
  </si>
  <si>
    <t>HX Furnace/Exhaust Divider Vertical Frame Member</t>
  </si>
  <si>
    <t>HX Furnace/Exhaust Divider Horizontal Frame Member</t>
  </si>
  <si>
    <t>HX Furnace Seal Vertical Frame Member 1</t>
  </si>
  <si>
    <t>HX Furnace Seal Vertical Frame Member 2</t>
  </si>
  <si>
    <t>HX Furnace/Exhaust Seal Horizontal Frame Member</t>
  </si>
  <si>
    <t>HX Furnace/Exhaust  Divider Plate</t>
  </si>
  <si>
    <t>605-ASI-008 - HX EXHAUST  DIVIDER ASSEMBLY</t>
  </si>
  <si>
    <t>Exhaust Divider Horizontal Frame Member</t>
  </si>
  <si>
    <t>000-ASI-001 BILL OF MATERIALS (BOM) - PORTABLE SHALLOW-BED BATCH DRYER - 01/15/2016 - PAGE 6 OF 6</t>
  </si>
  <si>
    <t>6 mm Round Bar</t>
  </si>
  <si>
    <t>P 204 Bearing Unit Without Grease Nipple</t>
  </si>
  <si>
    <t>3/4" x 3/4" x 18 Gauge Mild steel 20’ square tube</t>
  </si>
  <si>
    <t>10 mm Mild steel 40’ round bar</t>
  </si>
  <si>
    <t>Heavy gauge weld mesh (4’ x 8’)</t>
  </si>
  <si>
    <t xml:space="preserve">3/4" bushes </t>
  </si>
  <si>
    <t>16 mm Mild steel 5' round bar</t>
  </si>
  <si>
    <t>2" Mild steel pipe 5'</t>
  </si>
  <si>
    <t>2" OD 1" ID washer</t>
  </si>
  <si>
    <t>3/4" x 1/8" Mild steel 20’ flat bar</t>
  </si>
  <si>
    <t>4" Type A with a 20mm bore</t>
  </si>
  <si>
    <t>F205 bearing block (1" shaft, 4 holes)</t>
  </si>
  <si>
    <t>P205 bearing block (1" shaft, 2 holes)</t>
  </si>
  <si>
    <t>6.5 HP 4-STROKE single cylinder, air cooled petrol engine</t>
  </si>
  <si>
    <t>70" Type A v-belt</t>
  </si>
  <si>
    <t>5mm Pop Rivets  -  1/2" length</t>
  </si>
  <si>
    <t xml:space="preserve">18 Gauge Expanded Metal (4' x 8') </t>
  </si>
  <si>
    <t>6 mm Mild steel 40’ round bar</t>
  </si>
  <si>
    <t>Packet</t>
  </si>
  <si>
    <t>13"</t>
  </si>
  <si>
    <t>Consumables</t>
  </si>
  <si>
    <t>Welding Rods</t>
  </si>
  <si>
    <t>Paint</t>
  </si>
  <si>
    <t>Liters</t>
  </si>
  <si>
    <t>150⁰C Grease</t>
  </si>
  <si>
    <t>3" Door Hinges (Light Gage)</t>
  </si>
  <si>
    <t>Hacksaw blades</t>
  </si>
  <si>
    <t>Packets</t>
  </si>
  <si>
    <t>A 70</t>
  </si>
  <si>
    <t>9"Grinder Cutting Disc</t>
  </si>
  <si>
    <t>9"Grinder Grinding Disc</t>
  </si>
  <si>
    <t>Paint Thinner</t>
  </si>
  <si>
    <t>Total Material Transportation Cost</t>
  </si>
  <si>
    <t>% Difference</t>
  </si>
  <si>
    <t>14 Gauge Mild steel 4’ x 8’ sheet (Black sheet)</t>
  </si>
  <si>
    <t>18 Gauge Mild steel 4’ x 8’ sheet (Black sheet)</t>
  </si>
  <si>
    <t>1" x 1" 18 Gauge Mild steel 20’ square tube</t>
  </si>
  <si>
    <t>Lubrication Tube (Mild Steel Car Break line) &amp; Nipple</t>
  </si>
  <si>
    <t>Days</t>
  </si>
  <si>
    <t>Average Cost increase</t>
  </si>
  <si>
    <t>s</t>
  </si>
  <si>
    <t>Unit Price in Country X (Currency)</t>
  </si>
  <si>
    <t>Total Material Cost in Country X (Currency)</t>
  </si>
  <si>
    <t>Currency/Day</t>
  </si>
  <si>
    <t>Cost (Currency X)</t>
  </si>
  <si>
    <t>000-ASI-001 BILL OF MATERIALS (BOM) - EASYDRY M500 PORTABLE MAIZE DRYER - PAGE 1 OF 6</t>
  </si>
  <si>
    <t>Profit (20% of material and labor cost)</t>
  </si>
  <si>
    <t>Total Country X Cost (Country X Currrency) in USD</t>
  </si>
  <si>
    <t>Unit Price in Nanyuki, Kenya (USD)</t>
  </si>
  <si>
    <t>Total Material Cost in Nanyuki, Kenya (USD)</t>
  </si>
  <si>
    <t>USD/Day</t>
  </si>
  <si>
    <t>Cost (USD)</t>
  </si>
  <si>
    <t>Exchange Rate (USD to Currency X)</t>
  </si>
  <si>
    <t>Total Manufacturing Cost (20% Profit) - Regular Schedule</t>
  </si>
  <si>
    <t>Labor (estimated at 2 people @ 7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</si>
</sst>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"/>
  </numFmts>
  <fonts count="25">
    <font>
      <sz val="10"/>
      <name val="Arial"/>
    </font>
    <font>
      <sz val="8"/>
      <name val="Verdana"/>
      <family val="2"/>
    </font>
    <font>
      <b/>
      <u/>
      <sz val="19.2"/>
      <color rgb="FF000000"/>
      <name val="Arial"/>
      <family val="2"/>
    </font>
    <font>
      <sz val="10"/>
      <color rgb="FF000000"/>
      <name val="Arial"/>
      <family val="2"/>
    </font>
    <font>
      <sz val="14.4"/>
      <color rgb="FF000000"/>
      <name val="Arial"/>
      <family val="2"/>
    </font>
    <font>
      <b/>
      <u/>
      <sz val="14.4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2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43" fontId="20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226">
    <xf numFmtId="0" fontId="0" fillId="0" borderId="0" xfId="0" applyProtection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0" fillId="0" borderId="0" xfId="0" applyFont="1" applyAlignment="1"/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/>
    <xf numFmtId="0" fontId="7" fillId="0" borderId="2" xfId="0" applyFont="1" applyBorder="1" applyAlignment="1"/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4" fillId="0" borderId="2" xfId="0" applyFont="1" applyBorder="1" applyAlignment="1"/>
    <xf numFmtId="0" fontId="9" fillId="0" borderId="0" xfId="0" applyFont="1" applyProtection="1"/>
    <xf numFmtId="0" fontId="9" fillId="0" borderId="1" xfId="0" applyFont="1" applyBorder="1" applyProtection="1"/>
    <xf numFmtId="0" fontId="9" fillId="0" borderId="0" xfId="0" applyFont="1" applyFill="1" applyProtection="1"/>
    <xf numFmtId="0" fontId="9" fillId="0" borderId="1" xfId="0" applyFont="1" applyFill="1" applyBorder="1" applyProtection="1"/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Border="1" applyProtection="1"/>
    <xf numFmtId="0" fontId="10" fillId="0" borderId="1" xfId="0" applyFont="1" applyFill="1" applyBorder="1" applyProtection="1"/>
    <xf numFmtId="0" fontId="12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Protection="1"/>
    <xf numFmtId="0" fontId="12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14" fillId="0" borderId="9" xfId="0" applyFont="1" applyFill="1" applyBorder="1" applyAlignment="1" applyProtection="1">
      <alignment horizontal="center" vertical="center"/>
    </xf>
    <xf numFmtId="4" fontId="14" fillId="0" borderId="9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Protection="1"/>
    <xf numFmtId="0" fontId="14" fillId="0" borderId="1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 vertical="center"/>
    </xf>
    <xf numFmtId="4" fontId="14" fillId="0" borderId="1" xfId="0" applyNumberFormat="1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4" fontId="14" fillId="0" borderId="14" xfId="0" applyNumberFormat="1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vertical="center" wrapText="1"/>
    </xf>
    <xf numFmtId="3" fontId="15" fillId="0" borderId="14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vertical="center" wrapText="1"/>
    </xf>
    <xf numFmtId="0" fontId="16" fillId="0" borderId="6" xfId="0" applyFont="1" applyFill="1" applyBorder="1" applyAlignment="1" applyProtection="1">
      <alignment horizontal="center" vertical="center"/>
    </xf>
    <xf numFmtId="4" fontId="16" fillId="0" borderId="6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7" fillId="0" borderId="4" xfId="0" applyFont="1" applyFill="1" applyBorder="1" applyProtection="1"/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Protection="1"/>
    <xf numFmtId="0" fontId="16" fillId="0" borderId="6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vertical="center" wrapText="1"/>
    </xf>
    <xf numFmtId="4" fontId="15" fillId="0" borderId="9" xfId="0" applyNumberFormat="1" applyFont="1" applyFill="1" applyBorder="1" applyAlignment="1" applyProtection="1">
      <alignment horizontal="center" vertical="center"/>
    </xf>
    <xf numFmtId="4" fontId="15" fillId="0" borderId="1" xfId="0" applyNumberFormat="1" applyFont="1" applyFill="1" applyBorder="1" applyAlignment="1" applyProtection="1">
      <alignment horizontal="center" vertical="center"/>
    </xf>
    <xf numFmtId="4" fontId="15" fillId="0" borderId="14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/>
    <xf numFmtId="0" fontId="14" fillId="0" borderId="16" xfId="0" applyFont="1" applyFill="1" applyBorder="1" applyAlignment="1" applyProtection="1">
      <alignment horizontal="center" vertical="center"/>
    </xf>
    <xf numFmtId="4" fontId="15" fillId="0" borderId="16" xfId="0" applyNumberFormat="1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vertical="center" wrapText="1"/>
    </xf>
    <xf numFmtId="0" fontId="13" fillId="0" borderId="0" xfId="0" applyFont="1" applyFill="1" applyProtection="1"/>
    <xf numFmtId="0" fontId="16" fillId="0" borderId="8" xfId="0" applyFont="1" applyFill="1" applyBorder="1" applyAlignment="1" applyProtection="1">
      <alignment vertical="center" wrapText="1"/>
    </xf>
    <xf numFmtId="0" fontId="16" fillId="0" borderId="9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vertical="center" wrapText="1"/>
    </xf>
    <xf numFmtId="3" fontId="15" fillId="0" borderId="9" xfId="0" applyNumberFormat="1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left" vertical="center" wrapText="1"/>
    </xf>
    <xf numFmtId="0" fontId="14" fillId="0" borderId="13" xfId="0" applyFont="1" applyFill="1" applyBorder="1" applyAlignment="1" applyProtection="1">
      <alignment vertical="center"/>
    </xf>
    <xf numFmtId="0" fontId="8" fillId="0" borderId="18" xfId="0" applyFont="1" applyFill="1" applyBorder="1" applyProtection="1"/>
    <xf numFmtId="0" fontId="11" fillId="3" borderId="19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Protection="1"/>
    <xf numFmtId="0" fontId="9" fillId="0" borderId="19" xfId="0" applyFont="1" applyFill="1" applyBorder="1" applyAlignment="1" applyProtection="1">
      <alignment horizontal="left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left" vertical="center" wrapText="1"/>
    </xf>
    <xf numFmtId="0" fontId="9" fillId="0" borderId="18" xfId="0" applyFont="1" applyFill="1" applyBorder="1" applyProtection="1"/>
    <xf numFmtId="0" fontId="9" fillId="0" borderId="20" xfId="0" applyFont="1" applyFill="1" applyBorder="1" applyAlignment="1" applyProtection="1">
      <alignment horizontal="left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left" vertical="center" wrapText="1"/>
    </xf>
    <xf numFmtId="0" fontId="9" fillId="0" borderId="21" xfId="0" applyFont="1" applyFill="1" applyBorder="1" applyAlignment="1" applyProtection="1">
      <alignment horizontal="left" vertical="center" wrapText="1"/>
    </xf>
    <xf numFmtId="0" fontId="9" fillId="0" borderId="22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left" vertical="center" wrapText="1"/>
    </xf>
    <xf numFmtId="0" fontId="9" fillId="0" borderId="23" xfId="0" applyFont="1" applyFill="1" applyBorder="1" applyAlignment="1" applyProtection="1">
      <alignment horizontal="left" vertical="center" wrapText="1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4" xfId="0" applyFont="1" applyFill="1" applyBorder="1" applyAlignment="1" applyProtection="1">
      <alignment horizontal="left" vertical="center" wrapText="1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 wrapText="1"/>
    </xf>
    <xf numFmtId="0" fontId="19" fillId="0" borderId="23" xfId="0" applyFont="1" applyFill="1" applyBorder="1" applyAlignment="1" applyProtection="1">
      <alignment horizontal="left" vertical="center" wrapText="1"/>
    </xf>
    <xf numFmtId="0" fontId="9" fillId="0" borderId="23" xfId="0" applyFont="1" applyFill="1" applyBorder="1" applyAlignment="1" applyProtection="1">
      <alignment horizontal="left" vertical="center"/>
    </xf>
    <xf numFmtId="0" fontId="11" fillId="0" borderId="19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left" vertical="center" wrapText="1"/>
    </xf>
    <xf numFmtId="0" fontId="9" fillId="0" borderId="24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left" vertical="center" wrapText="1"/>
    </xf>
    <xf numFmtId="0" fontId="9" fillId="0" borderId="20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4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wrapText="1"/>
    </xf>
    <xf numFmtId="0" fontId="13" fillId="2" borderId="3" xfId="0" applyFont="1" applyFill="1" applyBorder="1" applyAlignment="1" applyProtection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4" fontId="14" fillId="0" borderId="17" xfId="0" applyNumberFormat="1" applyFont="1" applyFill="1" applyBorder="1" applyAlignment="1" applyProtection="1">
      <alignment horizontal="center" vertical="center"/>
    </xf>
    <xf numFmtId="4" fontId="14" fillId="0" borderId="16" xfId="0" applyNumberFormat="1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vertical="center" wrapText="1"/>
    </xf>
    <xf numFmtId="4" fontId="15" fillId="0" borderId="17" xfId="0" applyNumberFormat="1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vertical="center" wrapText="1"/>
    </xf>
    <xf numFmtId="10" fontId="14" fillId="0" borderId="10" xfId="0" applyNumberFormat="1" applyFont="1" applyFill="1" applyBorder="1" applyProtection="1"/>
    <xf numFmtId="10" fontId="14" fillId="0" borderId="12" xfId="0" applyNumberFormat="1" applyFont="1" applyFill="1" applyBorder="1" applyProtection="1"/>
    <xf numFmtId="10" fontId="14" fillId="0" borderId="15" xfId="0" applyNumberFormat="1" applyFont="1" applyFill="1" applyBorder="1" applyProtection="1"/>
    <xf numFmtId="10" fontId="14" fillId="0" borderId="25" xfId="0" applyNumberFormat="1" applyFont="1" applyFill="1" applyBorder="1" applyProtection="1"/>
    <xf numFmtId="10" fontId="14" fillId="0" borderId="34" xfId="0" applyNumberFormat="1" applyFont="1" applyFill="1" applyBorder="1" applyProtection="1"/>
    <xf numFmtId="4" fontId="13" fillId="0" borderId="27" xfId="0" applyNumberFormat="1" applyFont="1" applyFill="1" applyBorder="1" applyAlignment="1" applyProtection="1">
      <alignment horizontal="center" vertical="center"/>
    </xf>
    <xf numFmtId="4" fontId="14" fillId="0" borderId="28" xfId="0" applyNumberFormat="1" applyFont="1" applyFill="1" applyBorder="1" applyAlignment="1" applyProtection="1">
      <alignment horizontal="center" vertical="center"/>
    </xf>
    <xf numFmtId="4" fontId="14" fillId="0" borderId="29" xfId="0" applyNumberFormat="1" applyFont="1" applyFill="1" applyBorder="1" applyAlignment="1" applyProtection="1">
      <alignment horizontal="center" vertical="center"/>
    </xf>
    <xf numFmtId="10" fontId="13" fillId="0" borderId="34" xfId="0" applyNumberFormat="1" applyFont="1" applyFill="1" applyBorder="1" applyProtection="1"/>
    <xf numFmtId="43" fontId="14" fillId="0" borderId="11" xfId="1" applyFont="1" applyFill="1" applyBorder="1" applyProtection="1"/>
    <xf numFmtId="43" fontId="14" fillId="0" borderId="13" xfId="1" applyFont="1" applyFill="1" applyBorder="1" applyProtection="1"/>
    <xf numFmtId="43" fontId="13" fillId="2" borderId="3" xfId="1" applyFont="1" applyFill="1" applyBorder="1" applyAlignment="1" applyProtection="1">
      <alignment horizontal="center" vertical="center" wrapText="1"/>
    </xf>
    <xf numFmtId="43" fontId="14" fillId="0" borderId="8" xfId="1" applyFont="1" applyFill="1" applyBorder="1" applyProtection="1"/>
    <xf numFmtId="43" fontId="14" fillId="0" borderId="33" xfId="1" applyFont="1" applyFill="1" applyBorder="1" applyProtection="1"/>
    <xf numFmtId="43" fontId="14" fillId="0" borderId="30" xfId="1" applyFont="1" applyFill="1" applyBorder="1" applyProtection="1"/>
    <xf numFmtId="43" fontId="14" fillId="0" borderId="32" xfId="1" applyFont="1" applyFill="1" applyBorder="1" applyProtection="1"/>
    <xf numFmtId="43" fontId="16" fillId="0" borderId="7" xfId="1" applyFont="1" applyFill="1" applyBorder="1" applyAlignment="1" applyProtection="1">
      <alignment horizontal="center" vertical="center"/>
    </xf>
    <xf numFmtId="43" fontId="17" fillId="0" borderId="7" xfId="1" applyFont="1" applyFill="1" applyBorder="1" applyAlignment="1" applyProtection="1">
      <alignment horizontal="center" vertical="center"/>
    </xf>
    <xf numFmtId="43" fontId="16" fillId="0" borderId="35" xfId="1" applyFont="1" applyFill="1" applyBorder="1" applyAlignment="1" applyProtection="1">
      <alignment horizontal="center" vertical="center" wrapText="1"/>
    </xf>
    <xf numFmtId="43" fontId="14" fillId="0" borderId="6" xfId="1" applyFont="1" applyFill="1" applyBorder="1" applyAlignment="1" applyProtection="1">
      <alignment horizontal="center" vertical="center"/>
    </xf>
    <xf numFmtId="43" fontId="17" fillId="0" borderId="0" xfId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4" fontId="17" fillId="0" borderId="0" xfId="0" applyNumberFormat="1" applyFont="1" applyAlignment="1" applyProtection="1">
      <alignment horizontal="center" vertical="center"/>
    </xf>
    <xf numFmtId="43" fontId="17" fillId="0" borderId="0" xfId="1" applyFont="1" applyAlignment="1" applyProtection="1">
      <alignment horizontal="center" vertical="center"/>
    </xf>
    <xf numFmtId="43" fontId="14" fillId="0" borderId="0" xfId="1" applyFont="1" applyProtection="1"/>
    <xf numFmtId="43" fontId="14" fillId="0" borderId="0" xfId="1" applyFont="1" applyFill="1" applyProtection="1"/>
    <xf numFmtId="10" fontId="14" fillId="0" borderId="0" xfId="0" applyNumberFormat="1" applyFont="1" applyFill="1" applyProtection="1"/>
    <xf numFmtId="43" fontId="14" fillId="0" borderId="18" xfId="1" applyFont="1" applyFill="1" applyBorder="1" applyProtection="1"/>
    <xf numFmtId="43" fontId="14" fillId="0" borderId="31" xfId="1" applyFont="1" applyFill="1" applyBorder="1" applyProtection="1"/>
    <xf numFmtId="0" fontId="13" fillId="0" borderId="32" xfId="0" applyFont="1" applyFill="1" applyBorder="1" applyAlignment="1" applyProtection="1">
      <alignment vertical="center" wrapText="1"/>
    </xf>
    <xf numFmtId="0" fontId="16" fillId="0" borderId="32" xfId="0" applyFont="1" applyFill="1" applyBorder="1" applyAlignment="1" applyProtection="1">
      <alignment vertical="center" wrapText="1"/>
    </xf>
    <xf numFmtId="3" fontId="15" fillId="0" borderId="17" xfId="0" applyNumberFormat="1" applyFont="1" applyFill="1" applyBorder="1" applyAlignment="1" applyProtection="1">
      <alignment horizontal="center" vertical="center"/>
    </xf>
    <xf numFmtId="164" fontId="14" fillId="0" borderId="0" xfId="0" applyNumberFormat="1" applyFont="1" applyFill="1" applyProtection="1"/>
    <xf numFmtId="0" fontId="14" fillId="4" borderId="0" xfId="0" applyFont="1" applyFill="1" applyAlignment="1" applyProtection="1">
      <alignment horizontal="center" vertical="center"/>
    </xf>
    <xf numFmtId="3" fontId="21" fillId="4" borderId="1" xfId="0" applyNumberFormat="1" applyFont="1" applyFill="1" applyBorder="1" applyAlignment="1" applyProtection="1">
      <alignment horizontal="right" vertical="center"/>
    </xf>
    <xf numFmtId="3" fontId="14" fillId="4" borderId="1" xfId="0" applyNumberFormat="1" applyFont="1" applyFill="1" applyBorder="1" applyAlignment="1" applyProtection="1">
      <alignment horizontal="right" vertical="center"/>
    </xf>
    <xf numFmtId="3" fontId="15" fillId="4" borderId="1" xfId="0" applyNumberFormat="1" applyFont="1" applyFill="1" applyBorder="1" applyAlignment="1" applyProtection="1">
      <alignment horizontal="right" vertical="center"/>
    </xf>
    <xf numFmtId="43" fontId="14" fillId="4" borderId="1" xfId="1" applyFont="1" applyFill="1" applyBorder="1" applyAlignment="1" applyProtection="1">
      <alignment horizontal="right" vertical="center"/>
    </xf>
    <xf numFmtId="3" fontId="14" fillId="4" borderId="14" xfId="0" applyNumberFormat="1" applyFont="1" applyFill="1" applyBorder="1" applyAlignment="1" applyProtection="1">
      <alignment horizontal="right" vertical="center"/>
    </xf>
    <xf numFmtId="43" fontId="14" fillId="4" borderId="9" xfId="1" applyFont="1" applyFill="1" applyBorder="1" applyAlignment="1" applyProtection="1">
      <alignment horizontal="center" vertical="center"/>
    </xf>
    <xf numFmtId="3" fontId="14" fillId="4" borderId="1" xfId="2" applyNumberFormat="1" applyFont="1" applyFill="1" applyBorder="1" applyAlignment="1" applyProtection="1">
      <alignment horizontal="right"/>
    </xf>
    <xf numFmtId="3" fontId="14" fillId="4" borderId="1" xfId="2" applyNumberFormat="1" applyFont="1" applyFill="1" applyBorder="1" applyAlignment="1" applyProtection="1">
      <alignment horizontal="center"/>
    </xf>
    <xf numFmtId="43" fontId="13" fillId="4" borderId="8" xfId="1" applyFont="1" applyFill="1" applyBorder="1" applyAlignment="1" applyProtection="1">
      <alignment horizontal="center" vertical="center"/>
    </xf>
    <xf numFmtId="3" fontId="14" fillId="4" borderId="14" xfId="2" applyNumberFormat="1" applyFont="1" applyFill="1" applyBorder="1" applyAlignment="1" applyProtection="1">
      <alignment horizontal="center"/>
    </xf>
    <xf numFmtId="43" fontId="14" fillId="4" borderId="17" xfId="1" applyFont="1" applyFill="1" applyBorder="1" applyAlignment="1" applyProtection="1">
      <alignment horizontal="center" vertical="center"/>
    </xf>
    <xf numFmtId="3" fontId="14" fillId="4" borderId="28" xfId="2" applyNumberFormat="1" applyFont="1" applyFill="1" applyBorder="1" applyAlignment="1" applyProtection="1">
      <alignment horizontal="center"/>
    </xf>
    <xf numFmtId="43" fontId="14" fillId="4" borderId="1" xfId="1" applyFont="1" applyFill="1" applyBorder="1" applyAlignment="1" applyProtection="1">
      <alignment horizontal="center" vertical="center"/>
    </xf>
    <xf numFmtId="43" fontId="14" fillId="4" borderId="14" xfId="1" applyFont="1" applyFill="1" applyBorder="1" applyAlignment="1" applyProtection="1">
      <alignment horizontal="center" vertical="center"/>
    </xf>
    <xf numFmtId="43" fontId="14" fillId="4" borderId="17" xfId="1" applyFont="1" applyFill="1" applyBorder="1" applyAlignment="1" applyProtection="1">
      <alignment horizontal="right" vertical="center"/>
    </xf>
    <xf numFmtId="43" fontId="14" fillId="4" borderId="18" xfId="1" applyFont="1" applyFill="1" applyBorder="1" applyAlignment="1" applyProtection="1">
      <alignment horizontal="center"/>
    </xf>
    <xf numFmtId="43" fontId="14" fillId="4" borderId="16" xfId="1" applyFont="1" applyFill="1" applyBorder="1" applyAlignment="1" applyProtection="1">
      <alignment horizontal="center" vertical="center"/>
    </xf>
    <xf numFmtId="43" fontId="14" fillId="0" borderId="25" xfId="1" applyFont="1" applyFill="1" applyBorder="1" applyAlignment="1" applyProtection="1">
      <alignment horizontal="right" vertical="center"/>
    </xf>
    <xf numFmtId="43" fontId="14" fillId="0" borderId="12" xfId="1" applyFont="1" applyFill="1" applyBorder="1" applyAlignment="1" applyProtection="1">
      <alignment horizontal="right" vertical="center"/>
    </xf>
    <xf numFmtId="43" fontId="14" fillId="0" borderId="15" xfId="1" applyFont="1" applyFill="1" applyBorder="1" applyAlignment="1" applyProtection="1">
      <alignment horizontal="right" vertical="center"/>
    </xf>
    <xf numFmtId="43" fontId="14" fillId="0" borderId="10" xfId="1" applyFont="1" applyFill="1" applyBorder="1" applyAlignment="1" applyProtection="1">
      <alignment horizontal="center" vertical="center"/>
    </xf>
    <xf numFmtId="43" fontId="14" fillId="0" borderId="12" xfId="1" applyFont="1" applyFill="1" applyBorder="1" applyAlignment="1" applyProtection="1">
      <alignment horizontal="center" vertical="center"/>
    </xf>
    <xf numFmtId="43" fontId="13" fillId="0" borderId="10" xfId="1" applyFont="1" applyFill="1" applyBorder="1" applyAlignment="1" applyProtection="1">
      <alignment horizontal="center" vertical="center"/>
    </xf>
    <xf numFmtId="43" fontId="14" fillId="0" borderId="15" xfId="1" applyFont="1" applyFill="1" applyBorder="1" applyAlignment="1" applyProtection="1">
      <alignment horizontal="center" vertical="center"/>
    </xf>
    <xf numFmtId="43" fontId="14" fillId="0" borderId="25" xfId="1" applyFont="1" applyFill="1" applyBorder="1" applyAlignment="1" applyProtection="1">
      <alignment horizontal="center" vertical="center"/>
    </xf>
    <xf numFmtId="43" fontId="15" fillId="0" borderId="10" xfId="1" applyFont="1" applyFill="1" applyBorder="1" applyAlignment="1" applyProtection="1">
      <alignment horizontal="center" vertical="center"/>
    </xf>
    <xf numFmtId="43" fontId="15" fillId="0" borderId="25" xfId="1" applyFont="1" applyFill="1" applyBorder="1" applyAlignment="1" applyProtection="1">
      <alignment horizontal="center" vertical="center"/>
    </xf>
    <xf numFmtId="43" fontId="15" fillId="0" borderId="12" xfId="1" applyFont="1" applyFill="1" applyBorder="1" applyAlignment="1" applyProtection="1">
      <alignment horizontal="center" vertical="center"/>
    </xf>
    <xf numFmtId="43" fontId="15" fillId="0" borderId="26" xfId="1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43" fontId="14" fillId="0" borderId="37" xfId="1" applyFont="1" applyFill="1" applyBorder="1" applyProtection="1"/>
    <xf numFmtId="0" fontId="14" fillId="0" borderId="26" xfId="0" applyFont="1" applyFill="1" applyBorder="1" applyProtection="1"/>
    <xf numFmtId="10" fontId="14" fillId="0" borderId="7" xfId="0" applyNumberFormat="1" applyFont="1" applyFill="1" applyBorder="1" applyProtection="1"/>
    <xf numFmtId="43" fontId="13" fillId="0" borderId="3" xfId="1" applyFont="1" applyFill="1" applyBorder="1" applyProtection="1"/>
    <xf numFmtId="3" fontId="14" fillId="0" borderId="17" xfId="0" applyNumberFormat="1" applyFont="1" applyFill="1" applyBorder="1" applyAlignment="1" applyProtection="1">
      <alignment horizontal="center" vertical="center"/>
    </xf>
    <xf numFmtId="3" fontId="14" fillId="0" borderId="1" xfId="0" applyNumberFormat="1" applyFont="1" applyFill="1" applyBorder="1" applyAlignment="1" applyProtection="1">
      <alignment horizontal="center" vertical="center"/>
    </xf>
    <xf numFmtId="2" fontId="15" fillId="0" borderId="1" xfId="0" applyNumberFormat="1" applyFont="1" applyFill="1" applyBorder="1" applyAlignment="1" applyProtection="1">
      <alignment horizontal="center" vertical="center"/>
    </xf>
    <xf numFmtId="2" fontId="14" fillId="0" borderId="14" xfId="0" applyNumberFormat="1" applyFont="1" applyFill="1" applyBorder="1" applyAlignment="1" applyProtection="1">
      <alignment horizontal="center" vertical="center"/>
    </xf>
    <xf numFmtId="2" fontId="15" fillId="0" borderId="9" xfId="0" applyNumberFormat="1" applyFont="1" applyFill="1" applyBorder="1" applyAlignment="1" applyProtection="1">
      <alignment horizontal="center" vertical="center"/>
    </xf>
    <xf numFmtId="2" fontId="15" fillId="0" borderId="28" xfId="0" applyNumberFormat="1" applyFont="1" applyFill="1" applyBorder="1" applyAlignment="1" applyProtection="1">
      <alignment horizontal="center" vertical="center"/>
    </xf>
    <xf numFmtId="2" fontId="15" fillId="0" borderId="29" xfId="0" applyNumberFormat="1" applyFont="1" applyFill="1" applyBorder="1" applyAlignment="1" applyProtection="1">
      <alignment horizontal="center" vertical="center"/>
    </xf>
    <xf numFmtId="2" fontId="15" fillId="0" borderId="14" xfId="0" applyNumberFormat="1" applyFont="1" applyFill="1" applyBorder="1" applyAlignment="1" applyProtection="1">
      <alignment horizontal="center" vertical="center"/>
    </xf>
    <xf numFmtId="43" fontId="14" fillId="0" borderId="8" xfId="1" applyFont="1" applyFill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/>
    </xf>
    <xf numFmtId="43" fontId="14" fillId="0" borderId="11" xfId="1" applyFont="1" applyFill="1" applyBorder="1" applyAlignment="1" applyProtection="1">
      <alignment horizontal="center"/>
    </xf>
    <xf numFmtId="10" fontId="14" fillId="0" borderId="12" xfId="0" applyNumberFormat="1" applyFont="1" applyFill="1" applyBorder="1" applyAlignment="1" applyProtection="1">
      <alignment horizontal="center"/>
    </xf>
    <xf numFmtId="43" fontId="14" fillId="0" borderId="13" xfId="1" applyFont="1" applyFill="1" applyBorder="1" applyAlignment="1" applyProtection="1">
      <alignment horizontal="center"/>
    </xf>
    <xf numFmtId="10" fontId="14" fillId="0" borderId="15" xfId="0" applyNumberFormat="1" applyFont="1" applyFill="1" applyBorder="1" applyAlignment="1" applyProtection="1">
      <alignment horizontal="center"/>
    </xf>
    <xf numFmtId="43" fontId="14" fillId="0" borderId="32" xfId="1" applyFont="1" applyFill="1" applyBorder="1" applyAlignment="1" applyProtection="1">
      <alignment horizontal="center"/>
    </xf>
    <xf numFmtId="10" fontId="14" fillId="0" borderId="25" xfId="0" applyNumberFormat="1" applyFont="1" applyFill="1" applyBorder="1" applyAlignment="1" applyProtection="1">
      <alignment horizontal="center"/>
    </xf>
    <xf numFmtId="165" fontId="16" fillId="0" borderId="6" xfId="0" applyNumberFormat="1" applyFont="1" applyFill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</cellXfs>
  <cellStyles count="12">
    <cellStyle name="Comma" xfId="1" builtinId="3"/>
    <cellStyle name="Comma 2" xfId="3" xr:uid="{00000000-0005-0000-0000-000001000000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2" xr:uid="{00000000-0005-0000-0000-00000B000000}"/>
  </cellStyles>
  <dxfs count="0"/>
  <tableStyles count="0" defaultTableStyle="TableStyleMedium9" defaultPivotStyle="PivotStyleMedium4"/>
  <colors>
    <mruColors>
      <color rgb="FF726C67"/>
      <color rgb="FFFF88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466</xdr:row>
      <xdr:rowOff>0</xdr:rowOff>
    </xdr:from>
    <xdr:to>
      <xdr:col>11</xdr:col>
      <xdr:colOff>3120539</xdr:colOff>
      <xdr:row>466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123826</xdr:colOff>
      <xdr:row>371</xdr:row>
      <xdr:rowOff>180975</xdr:rowOff>
    </xdr:from>
    <xdr:to>
      <xdr:col>11</xdr:col>
      <xdr:colOff>1171576</xdr:colOff>
      <xdr:row>371</xdr:row>
      <xdr:rowOff>1162050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6576" y="41348025"/>
          <a:ext cx="1047750" cy="981075"/>
        </a:xfrm>
        <a:prstGeom prst="rect">
          <a:avLst/>
        </a:prstGeom>
      </xdr:spPr>
    </xdr:pic>
    <xdr:clientData/>
  </xdr:twoCellAnchor>
  <xdr:twoCellAnchor>
    <xdr:from>
      <xdr:col>11</xdr:col>
      <xdr:colOff>99332</xdr:colOff>
      <xdr:row>367</xdr:row>
      <xdr:rowOff>175533</xdr:rowOff>
    </xdr:from>
    <xdr:to>
      <xdr:col>11</xdr:col>
      <xdr:colOff>1265464</xdr:colOff>
      <xdr:row>367</xdr:row>
      <xdr:rowOff>1197429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1368" y="43174104"/>
          <a:ext cx="1166132" cy="102189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517</xdr:row>
      <xdr:rowOff>0</xdr:rowOff>
    </xdr:from>
    <xdr:to>
      <xdr:col>11</xdr:col>
      <xdr:colOff>3120539</xdr:colOff>
      <xdr:row>517</xdr:row>
      <xdr:rowOff>0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507</xdr:row>
      <xdr:rowOff>0</xdr:rowOff>
    </xdr:from>
    <xdr:to>
      <xdr:col>11</xdr:col>
      <xdr:colOff>3120539</xdr:colOff>
      <xdr:row>507</xdr:row>
      <xdr:rowOff>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493</xdr:row>
      <xdr:rowOff>0</xdr:rowOff>
    </xdr:from>
    <xdr:to>
      <xdr:col>11</xdr:col>
      <xdr:colOff>3120539</xdr:colOff>
      <xdr:row>493</xdr:row>
      <xdr:rowOff>0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493</xdr:row>
      <xdr:rowOff>0</xdr:rowOff>
    </xdr:from>
    <xdr:to>
      <xdr:col>11</xdr:col>
      <xdr:colOff>3120539</xdr:colOff>
      <xdr:row>493</xdr:row>
      <xdr:rowOff>0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493</xdr:row>
      <xdr:rowOff>0</xdr:rowOff>
    </xdr:from>
    <xdr:to>
      <xdr:col>11</xdr:col>
      <xdr:colOff>3120539</xdr:colOff>
      <xdr:row>493</xdr:row>
      <xdr:rowOff>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493</xdr:row>
      <xdr:rowOff>0</xdr:rowOff>
    </xdr:from>
    <xdr:to>
      <xdr:col>11</xdr:col>
      <xdr:colOff>3120539</xdr:colOff>
      <xdr:row>493</xdr:row>
      <xdr:rowOff>0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493</xdr:row>
      <xdr:rowOff>0</xdr:rowOff>
    </xdr:from>
    <xdr:to>
      <xdr:col>11</xdr:col>
      <xdr:colOff>3120539</xdr:colOff>
      <xdr:row>493</xdr:row>
      <xdr:rowOff>0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524</xdr:row>
      <xdr:rowOff>0</xdr:rowOff>
    </xdr:from>
    <xdr:to>
      <xdr:col>11</xdr:col>
      <xdr:colOff>3120539</xdr:colOff>
      <xdr:row>524</xdr:row>
      <xdr:rowOff>0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524</xdr:row>
      <xdr:rowOff>0</xdr:rowOff>
    </xdr:from>
    <xdr:to>
      <xdr:col>11</xdr:col>
      <xdr:colOff>3120539</xdr:colOff>
      <xdr:row>524</xdr:row>
      <xdr:rowOff>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/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0</xdr:colOff>
      <xdr:row>526</xdr:row>
      <xdr:rowOff>0</xdr:rowOff>
    </xdr:from>
    <xdr:to>
      <xdr:col>11</xdr:col>
      <xdr:colOff>3120539</xdr:colOff>
      <xdr:row>526</xdr:row>
      <xdr:rowOff>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11</xdr:col>
      <xdr:colOff>114301</xdr:colOff>
      <xdr:row>543</xdr:row>
      <xdr:rowOff>68036</xdr:rowOff>
    </xdr:from>
    <xdr:to>
      <xdr:col>11</xdr:col>
      <xdr:colOff>1276351</xdr:colOff>
      <xdr:row>543</xdr:row>
      <xdr:rowOff>1182461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741480" y="223334036"/>
          <a:ext cx="1162050" cy="1114425"/>
        </a:xfrm>
        <a:prstGeom prst="rect">
          <a:avLst/>
        </a:prstGeom>
      </xdr:spPr>
    </xdr:pic>
    <xdr:clientData/>
  </xdr:twoCellAnchor>
  <xdr:twoCellAnchor editAs="oneCell">
    <xdr:from>
      <xdr:col>11</xdr:col>
      <xdr:colOff>81206</xdr:colOff>
      <xdr:row>454</xdr:row>
      <xdr:rowOff>276225</xdr:rowOff>
    </xdr:from>
    <xdr:to>
      <xdr:col>11</xdr:col>
      <xdr:colOff>1191412</xdr:colOff>
      <xdr:row>455</xdr:row>
      <xdr:rowOff>0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8731" y="144056100"/>
          <a:ext cx="1110207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B544"/>
  <sheetViews>
    <sheetView zoomScale="85" zoomScaleNormal="85" zoomScaleSheetLayoutView="40" zoomScalePage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8.77734375" defaultRowHeight="13.8"/>
  <cols>
    <col min="1" max="1" width="13.109375" style="26" customWidth="1"/>
    <col min="2" max="2" width="19.77734375" style="16" customWidth="1"/>
    <col min="3" max="3" width="15.44140625" style="25" customWidth="1"/>
    <col min="4" max="4" width="19.44140625" style="25" customWidth="1"/>
    <col min="5" max="5" width="20.44140625" style="25" customWidth="1"/>
    <col min="6" max="6" width="21" style="25" customWidth="1"/>
    <col min="7" max="7" width="21.33203125" style="25" customWidth="1"/>
    <col min="8" max="9" width="21.33203125" style="16" customWidth="1"/>
    <col min="10" max="10" width="15.33203125" style="25" customWidth="1"/>
    <col min="11" max="11" width="9.44140625" style="16" customWidth="1"/>
    <col min="12" max="12" width="52.33203125" style="24" customWidth="1"/>
    <col min="13" max="13" width="17.44140625" style="111" customWidth="1"/>
    <col min="14" max="14" width="12.44140625" style="12" customWidth="1"/>
    <col min="15" max="15" width="10.33203125" style="12" customWidth="1"/>
    <col min="16" max="16" width="81.44140625" style="12" customWidth="1"/>
    <col min="17" max="184" width="8.77734375" style="23"/>
    <col min="185" max="16384" width="8.77734375" style="12"/>
  </cols>
  <sheetData>
    <row r="1" spans="1:184" s="18" customFormat="1" ht="30.6" thickBot="1">
      <c r="A1" s="209" t="s">
        <v>912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1"/>
      <c r="Q1" s="68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</row>
    <row r="2" spans="1:184" s="20" customFormat="1" ht="41.4" thickBot="1">
      <c r="A2" s="69" t="s">
        <v>472</v>
      </c>
      <c r="B2" s="69" t="s">
        <v>474</v>
      </c>
      <c r="C2" s="69" t="s">
        <v>140</v>
      </c>
      <c r="D2" s="69" t="s">
        <v>525</v>
      </c>
      <c r="E2" s="69" t="s">
        <v>526</v>
      </c>
      <c r="F2" s="69" t="s">
        <v>527</v>
      </c>
      <c r="G2" s="69" t="s">
        <v>528</v>
      </c>
      <c r="H2" s="69" t="s">
        <v>529</v>
      </c>
      <c r="I2" s="69" t="s">
        <v>653</v>
      </c>
      <c r="J2" s="69" t="s">
        <v>98</v>
      </c>
      <c r="K2" s="69" t="s">
        <v>782</v>
      </c>
      <c r="L2" s="69" t="s">
        <v>100</v>
      </c>
      <c r="M2" s="69" t="s">
        <v>101</v>
      </c>
      <c r="N2" s="69" t="s">
        <v>102</v>
      </c>
      <c r="O2" s="69" t="s">
        <v>783</v>
      </c>
      <c r="P2" s="69" t="s">
        <v>103</v>
      </c>
      <c r="Q2" s="70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</row>
    <row r="3" spans="1:184" s="19" customFormat="1" ht="16.2" thickBot="1">
      <c r="A3" s="212" t="s">
        <v>518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71"/>
    </row>
    <row r="4" spans="1:184" s="15" customFormat="1" ht="14.4" thickBot="1">
      <c r="A4" s="72"/>
      <c r="B4" s="73"/>
      <c r="C4" s="74" t="s">
        <v>104</v>
      </c>
      <c r="D4" s="74"/>
      <c r="E4" s="74"/>
      <c r="F4" s="74"/>
      <c r="G4" s="74"/>
      <c r="H4" s="74"/>
      <c r="I4" s="74"/>
      <c r="J4" s="74"/>
      <c r="K4" s="74" t="s">
        <v>105</v>
      </c>
      <c r="L4" s="75" t="s">
        <v>23</v>
      </c>
      <c r="M4" s="75" t="s">
        <v>101</v>
      </c>
      <c r="N4" s="75" t="s">
        <v>108</v>
      </c>
      <c r="O4" s="75" t="s">
        <v>108</v>
      </c>
      <c r="P4" s="75" t="s">
        <v>106</v>
      </c>
      <c r="Q4" s="76"/>
    </row>
    <row r="5" spans="1:184" s="15" customFormat="1" ht="14.4" thickBot="1">
      <c r="A5" s="212" t="s">
        <v>523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76"/>
    </row>
    <row r="6" spans="1:184" s="15" customFormat="1">
      <c r="A6" s="77"/>
      <c r="B6" s="78">
        <v>1</v>
      </c>
      <c r="C6" s="78"/>
      <c r="D6" s="79" t="s">
        <v>107</v>
      </c>
      <c r="E6" s="79"/>
      <c r="F6" s="79"/>
      <c r="G6" s="79"/>
      <c r="H6" s="79"/>
      <c r="I6" s="79"/>
      <c r="J6" s="79"/>
      <c r="K6" s="79" t="s">
        <v>105</v>
      </c>
      <c r="L6" s="80" t="s">
        <v>499</v>
      </c>
      <c r="M6" s="80" t="s">
        <v>101</v>
      </c>
      <c r="N6" s="81" t="s">
        <v>108</v>
      </c>
      <c r="O6" s="81" t="s">
        <v>108</v>
      </c>
      <c r="P6" s="80" t="s">
        <v>106</v>
      </c>
      <c r="Q6" s="76"/>
    </row>
    <row r="7" spans="1:184" s="15" customFormat="1" ht="14.4" thickBot="1">
      <c r="A7" s="82"/>
      <c r="B7" s="83">
        <v>2</v>
      </c>
      <c r="C7" s="83"/>
      <c r="D7" s="84" t="s">
        <v>44</v>
      </c>
      <c r="E7" s="84"/>
      <c r="F7" s="84"/>
      <c r="G7" s="84"/>
      <c r="H7" s="84"/>
      <c r="I7" s="84"/>
      <c r="J7" s="84"/>
      <c r="K7" s="84">
        <v>1</v>
      </c>
      <c r="L7" s="85" t="s">
        <v>473</v>
      </c>
      <c r="M7" s="85" t="s">
        <v>101</v>
      </c>
      <c r="N7" s="86" t="s">
        <v>108</v>
      </c>
      <c r="O7" s="86" t="s">
        <v>108</v>
      </c>
      <c r="P7" s="85"/>
      <c r="Q7" s="76"/>
    </row>
    <row r="8" spans="1:184" s="15" customFormat="1" ht="14.4" thickBot="1">
      <c r="A8" s="212" t="s">
        <v>519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76"/>
    </row>
    <row r="9" spans="1:184" s="15" customFormat="1">
      <c r="A9" s="77"/>
      <c r="B9" s="78">
        <v>1</v>
      </c>
      <c r="C9" s="78"/>
      <c r="D9" s="79"/>
      <c r="E9" s="79" t="s">
        <v>123</v>
      </c>
      <c r="F9" s="79"/>
      <c r="G9" s="79"/>
      <c r="H9" s="79"/>
      <c r="I9" s="79"/>
      <c r="J9" s="79"/>
      <c r="K9" s="79" t="s">
        <v>105</v>
      </c>
      <c r="L9" s="80" t="s">
        <v>124</v>
      </c>
      <c r="M9" s="80" t="s">
        <v>101</v>
      </c>
      <c r="N9" s="81" t="s">
        <v>108</v>
      </c>
      <c r="O9" s="81" t="s">
        <v>108</v>
      </c>
      <c r="P9" s="80" t="s">
        <v>106</v>
      </c>
      <c r="Q9" s="76"/>
    </row>
    <row r="10" spans="1:184" s="15" customFormat="1">
      <c r="A10" s="87"/>
      <c r="B10" s="88">
        <v>2</v>
      </c>
      <c r="C10" s="88"/>
      <c r="D10" s="89"/>
      <c r="E10" s="89" t="s">
        <v>109</v>
      </c>
      <c r="F10" s="89"/>
      <c r="G10" s="89"/>
      <c r="H10" s="89"/>
      <c r="I10" s="89"/>
      <c r="J10" s="89"/>
      <c r="K10" s="89">
        <v>1</v>
      </c>
      <c r="L10" s="90" t="s">
        <v>470</v>
      </c>
      <c r="M10" s="90" t="s">
        <v>101</v>
      </c>
      <c r="N10" s="90" t="s">
        <v>108</v>
      </c>
      <c r="O10" s="90" t="s">
        <v>108</v>
      </c>
      <c r="P10" s="90"/>
      <c r="Q10" s="76"/>
    </row>
    <row r="11" spans="1:184" s="15" customFormat="1">
      <c r="A11" s="87"/>
      <c r="B11" s="88">
        <v>3</v>
      </c>
      <c r="C11" s="88"/>
      <c r="D11" s="89"/>
      <c r="E11" s="89" t="s">
        <v>141</v>
      </c>
      <c r="F11" s="89"/>
      <c r="G11" s="89"/>
      <c r="H11" s="89"/>
      <c r="I11" s="89"/>
      <c r="J11" s="89"/>
      <c r="K11" s="89">
        <v>1</v>
      </c>
      <c r="L11" s="90" t="s">
        <v>469</v>
      </c>
      <c r="M11" s="90" t="s">
        <v>101</v>
      </c>
      <c r="N11" s="90" t="s">
        <v>108</v>
      </c>
      <c r="O11" s="90" t="s">
        <v>784</v>
      </c>
      <c r="P11" s="90"/>
      <c r="Q11" s="76"/>
    </row>
    <row r="12" spans="1:184" s="15" customFormat="1">
      <c r="A12" s="87"/>
      <c r="B12" s="88">
        <v>4</v>
      </c>
      <c r="C12" s="88"/>
      <c r="D12" s="89"/>
      <c r="E12" s="89"/>
      <c r="F12" s="89"/>
      <c r="G12" s="89"/>
      <c r="H12" s="89"/>
      <c r="I12" s="89"/>
      <c r="J12" s="89" t="s">
        <v>120</v>
      </c>
      <c r="K12" s="89">
        <v>1</v>
      </c>
      <c r="L12" s="90" t="s">
        <v>475</v>
      </c>
      <c r="M12" s="90" t="s">
        <v>116</v>
      </c>
      <c r="N12" s="90" t="s">
        <v>121</v>
      </c>
      <c r="O12" s="90" t="s">
        <v>117</v>
      </c>
      <c r="P12" s="90" t="s">
        <v>785</v>
      </c>
      <c r="Q12" s="76"/>
    </row>
    <row r="13" spans="1:184" s="15" customFormat="1" ht="14.4" thickBot="1">
      <c r="A13" s="82"/>
      <c r="B13" s="83">
        <v>5</v>
      </c>
      <c r="C13" s="83"/>
      <c r="D13" s="84"/>
      <c r="E13" s="84"/>
      <c r="F13" s="84"/>
      <c r="G13" s="84"/>
      <c r="H13" s="84"/>
      <c r="I13" s="84"/>
      <c r="J13" s="84" t="s">
        <v>126</v>
      </c>
      <c r="K13" s="84">
        <v>2</v>
      </c>
      <c r="L13" s="85" t="s">
        <v>471</v>
      </c>
      <c r="M13" s="85" t="s">
        <v>112</v>
      </c>
      <c r="N13" s="86" t="s">
        <v>113</v>
      </c>
      <c r="O13" s="86" t="s">
        <v>784</v>
      </c>
      <c r="P13" s="85" t="s">
        <v>786</v>
      </c>
      <c r="Q13" s="76"/>
    </row>
    <row r="14" spans="1:184" s="15" customFormat="1" ht="14.4" thickBot="1">
      <c r="A14" s="212" t="s">
        <v>520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76"/>
    </row>
    <row r="15" spans="1:184" s="15" customFormat="1">
      <c r="A15" s="77"/>
      <c r="B15" s="78">
        <v>1</v>
      </c>
      <c r="C15" s="78"/>
      <c r="D15" s="78"/>
      <c r="E15" s="79" t="s">
        <v>142</v>
      </c>
      <c r="F15" s="79"/>
      <c r="G15" s="79"/>
      <c r="H15" s="79"/>
      <c r="I15" s="79"/>
      <c r="J15" s="79"/>
      <c r="K15" s="79" t="s">
        <v>105</v>
      </c>
      <c r="L15" s="80" t="s">
        <v>479</v>
      </c>
      <c r="M15" s="80" t="s">
        <v>112</v>
      </c>
      <c r="N15" s="81" t="s">
        <v>113</v>
      </c>
      <c r="O15" s="81" t="s">
        <v>784</v>
      </c>
      <c r="P15" s="80" t="s">
        <v>106</v>
      </c>
      <c r="Q15" s="76"/>
    </row>
    <row r="16" spans="1:184" s="15" customFormat="1">
      <c r="A16" s="87"/>
      <c r="B16" s="88">
        <v>2</v>
      </c>
      <c r="C16" s="88"/>
      <c r="D16" s="88"/>
      <c r="E16" s="89" t="s">
        <v>143</v>
      </c>
      <c r="F16" s="89"/>
      <c r="G16" s="89"/>
      <c r="H16" s="89"/>
      <c r="I16" s="89"/>
      <c r="J16" s="89"/>
      <c r="K16" s="89">
        <v>1</v>
      </c>
      <c r="L16" s="90" t="s">
        <v>477</v>
      </c>
      <c r="M16" s="90" t="s">
        <v>101</v>
      </c>
      <c r="N16" s="90" t="s">
        <v>108</v>
      </c>
      <c r="O16" s="90" t="s">
        <v>117</v>
      </c>
      <c r="P16" s="90"/>
      <c r="Q16" s="76"/>
    </row>
    <row r="17" spans="1:17" s="15" customFormat="1" ht="14.4" thickBot="1">
      <c r="A17" s="82"/>
      <c r="B17" s="83">
        <v>3</v>
      </c>
      <c r="C17" s="83"/>
      <c r="D17" s="83"/>
      <c r="E17" s="84" t="s">
        <v>476</v>
      </c>
      <c r="F17" s="84"/>
      <c r="G17" s="84"/>
      <c r="H17" s="84"/>
      <c r="I17" s="84"/>
      <c r="J17" s="84"/>
      <c r="K17" s="84">
        <v>1</v>
      </c>
      <c r="L17" s="85" t="s">
        <v>478</v>
      </c>
      <c r="M17" s="85" t="s">
        <v>112</v>
      </c>
      <c r="N17" s="86" t="s">
        <v>5</v>
      </c>
      <c r="O17" s="86" t="s">
        <v>117</v>
      </c>
      <c r="P17" s="85"/>
      <c r="Q17" s="76"/>
    </row>
    <row r="18" spans="1:17" s="15" customFormat="1" ht="14.4" thickBot="1">
      <c r="A18" s="213" t="s">
        <v>521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76"/>
    </row>
    <row r="19" spans="1:17" s="15" customFormat="1">
      <c r="A19" s="77"/>
      <c r="B19" s="78">
        <v>1</v>
      </c>
      <c r="C19" s="78"/>
      <c r="D19" s="78"/>
      <c r="E19" s="79"/>
      <c r="F19" s="79" t="s">
        <v>125</v>
      </c>
      <c r="G19" s="78"/>
      <c r="H19" s="79"/>
      <c r="I19" s="79"/>
      <c r="J19" s="79"/>
      <c r="K19" s="79">
        <v>1</v>
      </c>
      <c r="L19" s="80" t="s">
        <v>480</v>
      </c>
      <c r="M19" s="80" t="s">
        <v>101</v>
      </c>
      <c r="N19" s="81" t="s">
        <v>108</v>
      </c>
      <c r="O19" s="81" t="s">
        <v>108</v>
      </c>
      <c r="P19" s="80"/>
      <c r="Q19" s="76"/>
    </row>
    <row r="20" spans="1:17" s="15" customFormat="1">
      <c r="A20" s="87"/>
      <c r="B20" s="88">
        <v>2</v>
      </c>
      <c r="C20" s="88"/>
      <c r="D20" s="88"/>
      <c r="E20" s="89"/>
      <c r="F20" s="89" t="s">
        <v>39</v>
      </c>
      <c r="G20" s="89"/>
      <c r="H20" s="89"/>
      <c r="I20" s="89"/>
      <c r="J20" s="89"/>
      <c r="K20" s="89">
        <v>1</v>
      </c>
      <c r="L20" s="90" t="s">
        <v>787</v>
      </c>
      <c r="M20" s="90" t="s">
        <v>112</v>
      </c>
      <c r="N20" s="90" t="s">
        <v>113</v>
      </c>
      <c r="O20" s="90" t="s">
        <v>784</v>
      </c>
      <c r="P20" s="90"/>
      <c r="Q20" s="76"/>
    </row>
    <row r="21" spans="1:17" s="15" customFormat="1">
      <c r="A21" s="87"/>
      <c r="B21" s="88">
        <v>3</v>
      </c>
      <c r="C21" s="88"/>
      <c r="D21" s="88"/>
      <c r="E21" s="89"/>
      <c r="F21" s="89" t="s">
        <v>132</v>
      </c>
      <c r="G21" s="89"/>
      <c r="H21" s="89"/>
      <c r="I21" s="89"/>
      <c r="J21" s="89"/>
      <c r="K21" s="89">
        <v>1</v>
      </c>
      <c r="L21" s="90" t="s">
        <v>481</v>
      </c>
      <c r="M21" s="90" t="s">
        <v>112</v>
      </c>
      <c r="N21" s="90" t="s">
        <v>113</v>
      </c>
      <c r="O21" s="90" t="s">
        <v>117</v>
      </c>
      <c r="P21" s="90"/>
      <c r="Q21" s="76"/>
    </row>
    <row r="22" spans="1:17" s="15" customFormat="1" ht="14.4" thickBot="1">
      <c r="A22" s="82"/>
      <c r="B22" s="83">
        <v>4</v>
      </c>
      <c r="C22" s="83"/>
      <c r="D22" s="83"/>
      <c r="E22" s="84"/>
      <c r="F22" s="84"/>
      <c r="G22" s="84"/>
      <c r="H22" s="84"/>
      <c r="I22" s="84"/>
      <c r="J22" s="84" t="s">
        <v>1</v>
      </c>
      <c r="K22" s="84">
        <v>31</v>
      </c>
      <c r="L22" s="85" t="s">
        <v>486</v>
      </c>
      <c r="M22" s="85" t="s">
        <v>116</v>
      </c>
      <c r="N22" s="86" t="s">
        <v>4</v>
      </c>
      <c r="O22" s="86" t="s">
        <v>117</v>
      </c>
      <c r="P22" s="91"/>
      <c r="Q22" s="76"/>
    </row>
    <row r="23" spans="1:17" s="15" customFormat="1" ht="14.4" thickBot="1">
      <c r="A23" s="213" t="s">
        <v>497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76"/>
    </row>
    <row r="24" spans="1:17" s="15" customFormat="1">
      <c r="A24" s="77"/>
      <c r="B24" s="78">
        <v>1</v>
      </c>
      <c r="C24" s="78"/>
      <c r="D24" s="78"/>
      <c r="E24" s="79"/>
      <c r="F24" s="79" t="s">
        <v>110</v>
      </c>
      <c r="G24" s="78"/>
      <c r="H24" s="79"/>
      <c r="I24" s="79"/>
      <c r="J24" s="79"/>
      <c r="K24" s="79">
        <v>1</v>
      </c>
      <c r="L24" s="77" t="s">
        <v>119</v>
      </c>
      <c r="M24" s="80" t="s">
        <v>116</v>
      </c>
      <c r="N24" s="81" t="s">
        <v>113</v>
      </c>
      <c r="O24" s="81" t="s">
        <v>117</v>
      </c>
      <c r="P24" s="92" t="s">
        <v>788</v>
      </c>
      <c r="Q24" s="76"/>
    </row>
    <row r="25" spans="1:17" s="15" customFormat="1">
      <c r="A25" s="87"/>
      <c r="B25" s="88">
        <v>2</v>
      </c>
      <c r="C25" s="88"/>
      <c r="D25" s="88"/>
      <c r="E25" s="89"/>
      <c r="F25" s="89" t="s">
        <v>65</v>
      </c>
      <c r="G25" s="89"/>
      <c r="H25" s="89"/>
      <c r="I25" s="89"/>
      <c r="J25" s="89"/>
      <c r="K25" s="89">
        <v>1</v>
      </c>
      <c r="L25" s="90" t="s">
        <v>492</v>
      </c>
      <c r="M25" s="90" t="s">
        <v>112</v>
      </c>
      <c r="N25" s="90" t="s">
        <v>113</v>
      </c>
      <c r="O25" s="90" t="s">
        <v>784</v>
      </c>
      <c r="P25" s="90"/>
      <c r="Q25" s="76"/>
    </row>
    <row r="26" spans="1:17" s="15" customFormat="1">
      <c r="A26" s="87"/>
      <c r="B26" s="88">
        <v>3</v>
      </c>
      <c r="C26" s="88"/>
      <c r="D26" s="88"/>
      <c r="E26" s="89"/>
      <c r="F26" s="89" t="s">
        <v>85</v>
      </c>
      <c r="G26" s="89"/>
      <c r="H26" s="89"/>
      <c r="I26" s="89"/>
      <c r="J26" s="89"/>
      <c r="K26" s="89">
        <v>1</v>
      </c>
      <c r="L26" s="90" t="s">
        <v>494</v>
      </c>
      <c r="M26" s="90" t="s">
        <v>116</v>
      </c>
      <c r="N26" s="90" t="s">
        <v>108</v>
      </c>
      <c r="O26" s="90" t="s">
        <v>117</v>
      </c>
      <c r="P26" s="93" t="s">
        <v>6</v>
      </c>
      <c r="Q26" s="76"/>
    </row>
    <row r="27" spans="1:17" s="15" customFormat="1">
      <c r="A27" s="87"/>
      <c r="B27" s="88">
        <v>4</v>
      </c>
      <c r="C27" s="88"/>
      <c r="D27" s="88"/>
      <c r="E27" s="89"/>
      <c r="F27" s="89"/>
      <c r="G27" s="89"/>
      <c r="H27" s="89"/>
      <c r="I27" s="89"/>
      <c r="J27" s="89" t="s">
        <v>122</v>
      </c>
      <c r="K27" s="89">
        <v>1</v>
      </c>
      <c r="L27" s="90" t="s">
        <v>789</v>
      </c>
      <c r="M27" s="90" t="s">
        <v>116</v>
      </c>
      <c r="N27" s="90" t="s">
        <v>113</v>
      </c>
      <c r="O27" s="90" t="s">
        <v>784</v>
      </c>
      <c r="P27" s="93" t="s">
        <v>790</v>
      </c>
      <c r="Q27" s="76"/>
    </row>
    <row r="28" spans="1:17" s="15" customFormat="1">
      <c r="A28" s="87"/>
      <c r="B28" s="88">
        <v>5</v>
      </c>
      <c r="C28" s="88"/>
      <c r="D28" s="88"/>
      <c r="E28" s="89"/>
      <c r="F28" s="89"/>
      <c r="G28" s="89"/>
      <c r="H28" s="89"/>
      <c r="I28" s="89"/>
      <c r="J28" s="89" t="s">
        <v>127</v>
      </c>
      <c r="K28" s="89">
        <v>1</v>
      </c>
      <c r="L28" s="90" t="s">
        <v>493</v>
      </c>
      <c r="M28" s="90" t="s">
        <v>112</v>
      </c>
      <c r="N28" s="90" t="s">
        <v>113</v>
      </c>
      <c r="O28" s="90" t="s">
        <v>784</v>
      </c>
      <c r="P28" s="90" t="s">
        <v>55</v>
      </c>
      <c r="Q28" s="76"/>
    </row>
    <row r="29" spans="1:17" s="15" customFormat="1">
      <c r="A29" s="87"/>
      <c r="B29" s="88">
        <v>6</v>
      </c>
      <c r="C29" s="88"/>
      <c r="D29" s="88"/>
      <c r="E29" s="89"/>
      <c r="F29" s="89"/>
      <c r="G29" s="89"/>
      <c r="H29" s="89"/>
      <c r="I29" s="89"/>
      <c r="J29" s="89" t="s">
        <v>147</v>
      </c>
      <c r="K29" s="89">
        <v>4</v>
      </c>
      <c r="L29" s="90" t="s">
        <v>495</v>
      </c>
      <c r="M29" s="90" t="s">
        <v>116</v>
      </c>
      <c r="N29" s="90" t="s">
        <v>113</v>
      </c>
      <c r="O29" s="90" t="s">
        <v>784</v>
      </c>
      <c r="P29" s="93" t="s">
        <v>117</v>
      </c>
      <c r="Q29" s="76"/>
    </row>
    <row r="30" spans="1:17" s="15" customFormat="1">
      <c r="A30" s="87"/>
      <c r="B30" s="88">
        <v>7</v>
      </c>
      <c r="C30" s="88"/>
      <c r="D30" s="88"/>
      <c r="E30" s="89"/>
      <c r="F30" s="89"/>
      <c r="G30" s="89"/>
      <c r="H30" s="89"/>
      <c r="I30" s="89"/>
      <c r="J30" s="89" t="s">
        <v>149</v>
      </c>
      <c r="K30" s="89">
        <v>4</v>
      </c>
      <c r="L30" s="90" t="s">
        <v>25</v>
      </c>
      <c r="M30" s="90" t="s">
        <v>116</v>
      </c>
      <c r="N30" s="90" t="s">
        <v>113</v>
      </c>
      <c r="O30" s="90" t="s">
        <v>784</v>
      </c>
      <c r="P30" s="93" t="s">
        <v>117</v>
      </c>
      <c r="Q30" s="76"/>
    </row>
    <row r="31" spans="1:17" s="15" customFormat="1" ht="14.4" thickBot="1">
      <c r="A31" s="82"/>
      <c r="B31" s="83">
        <v>8</v>
      </c>
      <c r="C31" s="83"/>
      <c r="D31" s="83"/>
      <c r="E31" s="84"/>
      <c r="F31" s="84"/>
      <c r="G31" s="84"/>
      <c r="H31" s="84"/>
      <c r="I31" s="84"/>
      <c r="J31" s="84" t="s">
        <v>145</v>
      </c>
      <c r="K31" s="84">
        <v>4</v>
      </c>
      <c r="L31" s="85" t="s">
        <v>496</v>
      </c>
      <c r="M31" s="85" t="s">
        <v>116</v>
      </c>
      <c r="N31" s="86" t="s">
        <v>113</v>
      </c>
      <c r="O31" s="86" t="s">
        <v>784</v>
      </c>
      <c r="P31" s="91" t="s">
        <v>117</v>
      </c>
      <c r="Q31" s="76"/>
    </row>
    <row r="32" spans="1:17" s="15" customFormat="1" ht="14.4" thickBot="1">
      <c r="A32" s="213" t="s">
        <v>498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76"/>
    </row>
    <row r="33" spans="1:17" s="15" customFormat="1">
      <c r="A33" s="80"/>
      <c r="B33" s="78">
        <v>1</v>
      </c>
      <c r="C33" s="78"/>
      <c r="D33" s="78"/>
      <c r="E33" s="79"/>
      <c r="F33" s="79" t="s">
        <v>89</v>
      </c>
      <c r="G33" s="79"/>
      <c r="H33" s="79"/>
      <c r="I33" s="79"/>
      <c r="J33" s="79"/>
      <c r="K33" s="79">
        <v>1</v>
      </c>
      <c r="L33" s="80" t="s">
        <v>503</v>
      </c>
      <c r="M33" s="80" t="s">
        <v>112</v>
      </c>
      <c r="N33" s="81" t="s">
        <v>113</v>
      </c>
      <c r="O33" s="81" t="s">
        <v>784</v>
      </c>
      <c r="P33" s="80"/>
      <c r="Q33" s="76"/>
    </row>
    <row r="34" spans="1:17" s="15" customFormat="1">
      <c r="A34" s="90"/>
      <c r="B34" s="88">
        <v>2</v>
      </c>
      <c r="C34" s="88"/>
      <c r="D34" s="88"/>
      <c r="E34" s="89"/>
      <c r="F34" s="89"/>
      <c r="G34" s="89"/>
      <c r="H34" s="89"/>
      <c r="I34" s="89"/>
      <c r="J34" s="89" t="s">
        <v>128</v>
      </c>
      <c r="K34" s="89">
        <v>1</v>
      </c>
      <c r="L34" s="90" t="s">
        <v>500</v>
      </c>
      <c r="M34" s="90" t="s">
        <v>112</v>
      </c>
      <c r="N34" s="90" t="s">
        <v>113</v>
      </c>
      <c r="O34" s="90" t="s">
        <v>784</v>
      </c>
      <c r="P34" s="93" t="s">
        <v>68</v>
      </c>
      <c r="Q34" s="76"/>
    </row>
    <row r="35" spans="1:17" s="15" customFormat="1">
      <c r="A35" s="90"/>
      <c r="B35" s="88">
        <v>3</v>
      </c>
      <c r="C35" s="88"/>
      <c r="D35" s="88"/>
      <c r="E35" s="89"/>
      <c r="F35" s="89"/>
      <c r="G35" s="89"/>
      <c r="H35" s="89"/>
      <c r="I35" s="89"/>
      <c r="J35" s="89" t="s">
        <v>42</v>
      </c>
      <c r="K35" s="89">
        <v>1</v>
      </c>
      <c r="L35" s="90" t="s">
        <v>501</v>
      </c>
      <c r="M35" s="90" t="s">
        <v>112</v>
      </c>
      <c r="N35" s="90" t="s">
        <v>113</v>
      </c>
      <c r="O35" s="90" t="s">
        <v>784</v>
      </c>
      <c r="P35" s="93" t="s">
        <v>791</v>
      </c>
      <c r="Q35" s="76"/>
    </row>
    <row r="36" spans="1:17" s="15" customFormat="1">
      <c r="A36" s="90"/>
      <c r="B36" s="88">
        <v>4</v>
      </c>
      <c r="C36" s="88"/>
      <c r="D36" s="88"/>
      <c r="E36" s="89"/>
      <c r="F36" s="89"/>
      <c r="G36" s="89"/>
      <c r="H36" s="89"/>
      <c r="I36" s="89"/>
      <c r="J36" s="89" t="s">
        <v>43</v>
      </c>
      <c r="K36" s="89">
        <v>1</v>
      </c>
      <c r="L36" s="90" t="s">
        <v>502</v>
      </c>
      <c r="M36" s="90" t="s">
        <v>112</v>
      </c>
      <c r="N36" s="90" t="s">
        <v>113</v>
      </c>
      <c r="O36" s="90" t="s">
        <v>784</v>
      </c>
      <c r="P36" s="93" t="s">
        <v>68</v>
      </c>
      <c r="Q36" s="76"/>
    </row>
    <row r="37" spans="1:17" s="15" customFormat="1" ht="14.4" thickBot="1">
      <c r="A37" s="85"/>
      <c r="B37" s="83">
        <v>5</v>
      </c>
      <c r="C37" s="83"/>
      <c r="D37" s="83"/>
      <c r="E37" s="84"/>
      <c r="F37" s="84"/>
      <c r="G37" s="84"/>
      <c r="H37" s="84"/>
      <c r="I37" s="84"/>
      <c r="J37" s="84" t="s">
        <v>131</v>
      </c>
      <c r="K37" s="84">
        <v>2</v>
      </c>
      <c r="L37" s="85" t="s">
        <v>792</v>
      </c>
      <c r="M37" s="85" t="s">
        <v>116</v>
      </c>
      <c r="N37" s="86" t="s">
        <v>113</v>
      </c>
      <c r="O37" s="86" t="s">
        <v>784</v>
      </c>
      <c r="P37" s="91" t="s">
        <v>117</v>
      </c>
      <c r="Q37" s="76"/>
    </row>
    <row r="38" spans="1:17" s="15" customFormat="1" ht="14.4" thickBot="1">
      <c r="A38" s="213" t="s">
        <v>504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76"/>
    </row>
    <row r="39" spans="1:17" s="15" customFormat="1">
      <c r="A39" s="77"/>
      <c r="B39" s="78">
        <v>1</v>
      </c>
      <c r="C39" s="78"/>
      <c r="D39" s="78"/>
      <c r="E39" s="79"/>
      <c r="F39" s="79" t="s">
        <v>94</v>
      </c>
      <c r="G39" s="79"/>
      <c r="H39" s="79"/>
      <c r="I39" s="79"/>
      <c r="J39" s="79"/>
      <c r="K39" s="79">
        <v>4</v>
      </c>
      <c r="L39" s="80" t="s">
        <v>482</v>
      </c>
      <c r="M39" s="80" t="s">
        <v>101</v>
      </c>
      <c r="N39" s="81" t="s">
        <v>113</v>
      </c>
      <c r="O39" s="81" t="s">
        <v>784</v>
      </c>
      <c r="P39" s="80"/>
      <c r="Q39" s="76"/>
    </row>
    <row r="40" spans="1:17" s="15" customFormat="1">
      <c r="A40" s="87"/>
      <c r="B40" s="88">
        <v>2</v>
      </c>
      <c r="C40" s="88"/>
      <c r="D40" s="88"/>
      <c r="E40" s="89"/>
      <c r="F40" s="89" t="s">
        <v>29</v>
      </c>
      <c r="G40" s="89"/>
      <c r="H40" s="89"/>
      <c r="I40" s="89"/>
      <c r="J40" s="89"/>
      <c r="K40" s="89">
        <v>1</v>
      </c>
      <c r="L40" s="90" t="s">
        <v>483</v>
      </c>
      <c r="M40" s="90" t="s">
        <v>112</v>
      </c>
      <c r="N40" s="90" t="s">
        <v>113</v>
      </c>
      <c r="O40" s="90" t="s">
        <v>784</v>
      </c>
      <c r="P40" s="90"/>
      <c r="Q40" s="76"/>
    </row>
    <row r="41" spans="1:17" s="15" customFormat="1">
      <c r="A41" s="87"/>
      <c r="B41" s="88">
        <v>3</v>
      </c>
      <c r="C41" s="88"/>
      <c r="D41" s="88"/>
      <c r="E41" s="89"/>
      <c r="F41" s="89" t="s">
        <v>35</v>
      </c>
      <c r="G41" s="89"/>
      <c r="H41" s="89"/>
      <c r="I41" s="89"/>
      <c r="J41" s="89"/>
      <c r="K41" s="89">
        <v>1</v>
      </c>
      <c r="L41" s="90" t="s">
        <v>484</v>
      </c>
      <c r="M41" s="90" t="s">
        <v>101</v>
      </c>
      <c r="N41" s="90" t="s">
        <v>108</v>
      </c>
      <c r="O41" s="90" t="s">
        <v>784</v>
      </c>
      <c r="P41" s="90"/>
      <c r="Q41" s="76"/>
    </row>
    <row r="42" spans="1:17" s="15" customFormat="1" ht="14.4" thickBot="1">
      <c r="A42" s="82"/>
      <c r="B42" s="83">
        <v>4</v>
      </c>
      <c r="C42" s="83"/>
      <c r="D42" s="83"/>
      <c r="E42" s="84"/>
      <c r="F42" s="84" t="s">
        <v>37</v>
      </c>
      <c r="G42" s="84"/>
      <c r="H42" s="84"/>
      <c r="I42" s="84"/>
      <c r="J42" s="84"/>
      <c r="K42" s="84">
        <v>1</v>
      </c>
      <c r="L42" s="85" t="s">
        <v>485</v>
      </c>
      <c r="M42" s="85" t="s">
        <v>101</v>
      </c>
      <c r="N42" s="86" t="s">
        <v>108</v>
      </c>
      <c r="O42" s="86" t="s">
        <v>784</v>
      </c>
      <c r="P42" s="85"/>
      <c r="Q42" s="76"/>
    </row>
    <row r="43" spans="1:17" s="15" customFormat="1" ht="14.4" thickBot="1">
      <c r="A43" s="213" t="s">
        <v>522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76"/>
    </row>
    <row r="44" spans="1:17" s="15" customFormat="1">
      <c r="A44" s="80"/>
      <c r="B44" s="78">
        <v>1</v>
      </c>
      <c r="C44" s="78"/>
      <c r="D44" s="78"/>
      <c r="E44" s="79"/>
      <c r="F44" s="79" t="s">
        <v>31</v>
      </c>
      <c r="G44" s="79"/>
      <c r="H44" s="79"/>
      <c r="I44" s="79"/>
      <c r="J44" s="79"/>
      <c r="K44" s="79">
        <v>1</v>
      </c>
      <c r="L44" s="80" t="s">
        <v>506</v>
      </c>
      <c r="M44" s="80" t="s">
        <v>101</v>
      </c>
      <c r="N44" s="75" t="s">
        <v>108</v>
      </c>
      <c r="O44" s="85" t="s">
        <v>117</v>
      </c>
      <c r="P44" s="80"/>
      <c r="Q44" s="76"/>
    </row>
    <row r="45" spans="1:17" s="15" customFormat="1">
      <c r="A45" s="90"/>
      <c r="B45" s="88">
        <v>2</v>
      </c>
      <c r="C45" s="88"/>
      <c r="D45" s="88"/>
      <c r="E45" s="89"/>
      <c r="F45" s="89"/>
      <c r="G45" s="89"/>
      <c r="H45" s="89"/>
      <c r="I45" s="89"/>
      <c r="J45" s="89" t="s">
        <v>11</v>
      </c>
      <c r="K45" s="89">
        <v>1</v>
      </c>
      <c r="L45" s="90" t="s">
        <v>507</v>
      </c>
      <c r="M45" s="90" t="s">
        <v>112</v>
      </c>
      <c r="N45" s="90" t="s">
        <v>5</v>
      </c>
      <c r="O45" s="85" t="s">
        <v>117</v>
      </c>
      <c r="P45" s="90" t="s">
        <v>793</v>
      </c>
      <c r="Q45" s="76"/>
    </row>
    <row r="46" spans="1:17" s="15" customFormat="1">
      <c r="A46" s="90"/>
      <c r="B46" s="88">
        <v>3</v>
      </c>
      <c r="C46" s="88"/>
      <c r="D46" s="88"/>
      <c r="E46" s="89"/>
      <c r="F46" s="89"/>
      <c r="G46" s="89"/>
      <c r="H46" s="89"/>
      <c r="I46" s="89"/>
      <c r="J46" s="89" t="s">
        <v>13</v>
      </c>
      <c r="K46" s="89">
        <v>3</v>
      </c>
      <c r="L46" s="90" t="s">
        <v>508</v>
      </c>
      <c r="M46" s="90" t="s">
        <v>112</v>
      </c>
      <c r="N46" s="90" t="s">
        <v>794</v>
      </c>
      <c r="O46" s="85" t="s">
        <v>117</v>
      </c>
      <c r="P46" s="90" t="s">
        <v>795</v>
      </c>
      <c r="Q46" s="76"/>
    </row>
    <row r="47" spans="1:17" s="15" customFormat="1">
      <c r="A47" s="90"/>
      <c r="B47" s="88">
        <v>4</v>
      </c>
      <c r="C47" s="88"/>
      <c r="D47" s="88"/>
      <c r="E47" s="89"/>
      <c r="F47" s="89"/>
      <c r="G47" s="89"/>
      <c r="H47" s="89"/>
      <c r="I47" s="89"/>
      <c r="J47" s="89" t="s">
        <v>16</v>
      </c>
      <c r="K47" s="89">
        <v>1</v>
      </c>
      <c r="L47" s="90" t="s">
        <v>509</v>
      </c>
      <c r="M47" s="90" t="s">
        <v>112</v>
      </c>
      <c r="N47" s="90" t="s">
        <v>794</v>
      </c>
      <c r="O47" s="85" t="s">
        <v>117</v>
      </c>
      <c r="P47" s="90" t="s">
        <v>795</v>
      </c>
      <c r="Q47" s="76"/>
    </row>
    <row r="48" spans="1:17" s="15" customFormat="1">
      <c r="A48" s="90"/>
      <c r="B48" s="88">
        <v>5</v>
      </c>
      <c r="C48" s="88"/>
      <c r="D48" s="88"/>
      <c r="E48" s="89"/>
      <c r="F48" s="89"/>
      <c r="G48" s="89"/>
      <c r="H48" s="89"/>
      <c r="I48" s="89"/>
      <c r="J48" s="89" t="s">
        <v>17</v>
      </c>
      <c r="K48" s="89">
        <v>1</v>
      </c>
      <c r="L48" s="90" t="s">
        <v>510</v>
      </c>
      <c r="M48" s="90" t="s">
        <v>112</v>
      </c>
      <c r="N48" s="90" t="s">
        <v>796</v>
      </c>
      <c r="O48" s="85" t="s">
        <v>117</v>
      </c>
      <c r="P48" s="90" t="s">
        <v>797</v>
      </c>
      <c r="Q48" s="76"/>
    </row>
    <row r="49" spans="1:184" s="15" customFormat="1">
      <c r="A49" s="90"/>
      <c r="B49" s="88">
        <v>6</v>
      </c>
      <c r="C49" s="88"/>
      <c r="D49" s="88"/>
      <c r="E49" s="89"/>
      <c r="F49" s="89"/>
      <c r="G49" s="89"/>
      <c r="H49" s="89"/>
      <c r="I49" s="89"/>
      <c r="J49" s="89" t="s">
        <v>18</v>
      </c>
      <c r="K49" s="89">
        <v>4</v>
      </c>
      <c r="L49" s="90" t="s">
        <v>511</v>
      </c>
      <c r="M49" s="90" t="s">
        <v>112</v>
      </c>
      <c r="N49" s="90" t="s">
        <v>794</v>
      </c>
      <c r="O49" s="85" t="s">
        <v>117</v>
      </c>
      <c r="P49" s="90" t="s">
        <v>795</v>
      </c>
      <c r="Q49" s="76"/>
    </row>
    <row r="50" spans="1:184" s="15" customFormat="1">
      <c r="A50" s="90"/>
      <c r="B50" s="88">
        <v>7</v>
      </c>
      <c r="C50" s="88"/>
      <c r="D50" s="88"/>
      <c r="E50" s="89"/>
      <c r="F50" s="89"/>
      <c r="G50" s="89"/>
      <c r="H50" s="89"/>
      <c r="I50" s="89"/>
      <c r="J50" s="89" t="s">
        <v>505</v>
      </c>
      <c r="K50" s="89">
        <v>1</v>
      </c>
      <c r="L50" s="90" t="s">
        <v>512</v>
      </c>
      <c r="M50" s="90" t="s">
        <v>112</v>
      </c>
      <c r="N50" s="90" t="s">
        <v>796</v>
      </c>
      <c r="O50" s="85" t="s">
        <v>117</v>
      </c>
      <c r="P50" s="90" t="s">
        <v>797</v>
      </c>
      <c r="Q50" s="76"/>
    </row>
    <row r="51" spans="1:184" s="15" customFormat="1">
      <c r="A51" s="90"/>
      <c r="B51" s="88">
        <v>9</v>
      </c>
      <c r="C51" s="88"/>
      <c r="D51" s="88"/>
      <c r="E51" s="89"/>
      <c r="F51" s="89"/>
      <c r="G51" s="89"/>
      <c r="H51" s="89"/>
      <c r="I51" s="89"/>
      <c r="J51" s="89" t="s">
        <v>15</v>
      </c>
      <c r="K51" s="89">
        <v>1</v>
      </c>
      <c r="L51" s="90" t="s">
        <v>513</v>
      </c>
      <c r="M51" s="90" t="s">
        <v>112</v>
      </c>
      <c r="N51" s="90" t="s">
        <v>794</v>
      </c>
      <c r="O51" s="85" t="s">
        <v>117</v>
      </c>
      <c r="P51" s="90" t="s">
        <v>795</v>
      </c>
      <c r="Q51" s="76"/>
    </row>
    <row r="52" spans="1:184" s="15" customFormat="1" ht="14.4" thickBot="1">
      <c r="A52" s="86"/>
      <c r="B52" s="94">
        <v>10</v>
      </c>
      <c r="C52" s="94"/>
      <c r="D52" s="94"/>
      <c r="E52" s="95"/>
      <c r="F52" s="95"/>
      <c r="G52" s="95"/>
      <c r="H52" s="95"/>
      <c r="I52" s="95"/>
      <c r="J52" s="95" t="s">
        <v>19</v>
      </c>
      <c r="K52" s="95">
        <v>1</v>
      </c>
      <c r="L52" s="86" t="s">
        <v>798</v>
      </c>
      <c r="M52" s="86" t="s">
        <v>116</v>
      </c>
      <c r="N52" s="86" t="s">
        <v>5</v>
      </c>
      <c r="O52" s="85" t="s">
        <v>117</v>
      </c>
      <c r="P52" s="86" t="s">
        <v>799</v>
      </c>
      <c r="Q52" s="76"/>
    </row>
    <row r="53" spans="1:184" s="15" customFormat="1" ht="14.4" thickBot="1">
      <c r="A53" s="213" t="s">
        <v>517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76"/>
    </row>
    <row r="54" spans="1:184" s="15" customFormat="1">
      <c r="A54" s="80"/>
      <c r="B54" s="78">
        <v>1</v>
      </c>
      <c r="C54" s="78"/>
      <c r="D54" s="78"/>
      <c r="E54" s="79"/>
      <c r="F54" s="79"/>
      <c r="G54" s="79"/>
      <c r="H54" s="79"/>
      <c r="I54" s="79"/>
      <c r="J54" s="79" t="s">
        <v>20</v>
      </c>
      <c r="K54" s="79">
        <v>4</v>
      </c>
      <c r="L54" s="80" t="s">
        <v>514</v>
      </c>
      <c r="M54" s="80" t="s">
        <v>112</v>
      </c>
      <c r="N54" s="80" t="s">
        <v>5</v>
      </c>
      <c r="O54" s="85" t="s">
        <v>117</v>
      </c>
      <c r="P54" s="80" t="s">
        <v>800</v>
      </c>
      <c r="Q54" s="76"/>
    </row>
    <row r="55" spans="1:184" s="15" customFormat="1">
      <c r="A55" s="90"/>
      <c r="B55" s="88">
        <v>2</v>
      </c>
      <c r="C55" s="88"/>
      <c r="D55" s="88"/>
      <c r="E55" s="89"/>
      <c r="F55" s="89"/>
      <c r="G55" s="89"/>
      <c r="H55" s="89"/>
      <c r="I55" s="89"/>
      <c r="J55" s="89" t="s">
        <v>158</v>
      </c>
      <c r="K55" s="89">
        <v>1</v>
      </c>
      <c r="L55" s="90" t="s">
        <v>515</v>
      </c>
      <c r="M55" s="90" t="s">
        <v>112</v>
      </c>
      <c r="N55" s="90" t="s">
        <v>794</v>
      </c>
      <c r="O55" s="85" t="s">
        <v>117</v>
      </c>
      <c r="P55" s="90" t="s">
        <v>795</v>
      </c>
      <c r="Q55" s="76"/>
    </row>
    <row r="56" spans="1:184" s="15" customFormat="1" ht="14.4" thickBot="1">
      <c r="A56" s="86"/>
      <c r="B56" s="94">
        <v>3</v>
      </c>
      <c r="C56" s="94"/>
      <c r="D56" s="94"/>
      <c r="E56" s="95"/>
      <c r="F56" s="95"/>
      <c r="G56" s="95"/>
      <c r="H56" s="95"/>
      <c r="I56" s="95"/>
      <c r="J56" s="95" t="s">
        <v>21</v>
      </c>
      <c r="K56" s="95">
        <v>4</v>
      </c>
      <c r="L56" s="86" t="s">
        <v>516</v>
      </c>
      <c r="M56" s="86" t="s">
        <v>112</v>
      </c>
      <c r="N56" s="86" t="s">
        <v>794</v>
      </c>
      <c r="O56" s="86" t="s">
        <v>117</v>
      </c>
      <c r="P56" s="86" t="s">
        <v>795</v>
      </c>
      <c r="Q56" s="76"/>
    </row>
    <row r="57" spans="1:184" s="18" customFormat="1" ht="30.6" thickBot="1">
      <c r="A57" s="209" t="s">
        <v>801</v>
      </c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1"/>
      <c r="Q57" s="68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</row>
    <row r="58" spans="1:184" s="20" customFormat="1" ht="41.4" thickBot="1">
      <c r="A58" s="69" t="s">
        <v>472</v>
      </c>
      <c r="B58" s="69" t="s">
        <v>474</v>
      </c>
      <c r="C58" s="69" t="s">
        <v>140</v>
      </c>
      <c r="D58" s="69" t="s">
        <v>525</v>
      </c>
      <c r="E58" s="69" t="s">
        <v>526</v>
      </c>
      <c r="F58" s="69" t="s">
        <v>527</v>
      </c>
      <c r="G58" s="69" t="s">
        <v>528</v>
      </c>
      <c r="H58" s="69" t="s">
        <v>529</v>
      </c>
      <c r="I58" s="69" t="s">
        <v>653</v>
      </c>
      <c r="J58" s="69" t="s">
        <v>98</v>
      </c>
      <c r="K58" s="69" t="s">
        <v>99</v>
      </c>
      <c r="L58" s="69" t="s">
        <v>100</v>
      </c>
      <c r="M58" s="69" t="s">
        <v>101</v>
      </c>
      <c r="N58" s="69" t="s">
        <v>102</v>
      </c>
      <c r="O58" s="69" t="s">
        <v>783</v>
      </c>
      <c r="P58" s="69" t="s">
        <v>103</v>
      </c>
      <c r="Q58" s="70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</row>
    <row r="59" spans="1:184" s="15" customFormat="1" ht="14.4" thickBot="1">
      <c r="A59" s="213" t="s">
        <v>524</v>
      </c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76"/>
    </row>
    <row r="60" spans="1:184" s="15" customFormat="1">
      <c r="A60" s="77"/>
      <c r="B60" s="78">
        <v>1</v>
      </c>
      <c r="C60" s="78"/>
      <c r="D60" s="78"/>
      <c r="E60" s="79"/>
      <c r="F60" s="79"/>
      <c r="G60" s="79" t="s">
        <v>72</v>
      </c>
      <c r="H60" s="78"/>
      <c r="I60" s="78"/>
      <c r="J60" s="79"/>
      <c r="K60" s="79">
        <v>1</v>
      </c>
      <c r="L60" s="80" t="s">
        <v>580</v>
      </c>
      <c r="M60" s="80" t="s">
        <v>101</v>
      </c>
      <c r="N60" s="81" t="s">
        <v>108</v>
      </c>
      <c r="O60" s="81" t="s">
        <v>108</v>
      </c>
      <c r="P60" s="80"/>
      <c r="Q60" s="76"/>
    </row>
    <row r="61" spans="1:184" s="15" customFormat="1">
      <c r="A61" s="87"/>
      <c r="B61" s="88">
        <v>2</v>
      </c>
      <c r="C61" s="88"/>
      <c r="D61" s="88"/>
      <c r="E61" s="89"/>
      <c r="F61" s="89"/>
      <c r="G61" s="89" t="s">
        <v>77</v>
      </c>
      <c r="H61" s="88"/>
      <c r="I61" s="88"/>
      <c r="J61" s="89"/>
      <c r="K61" s="89">
        <v>1</v>
      </c>
      <c r="L61" s="90" t="s">
        <v>487</v>
      </c>
      <c r="M61" s="90" t="s">
        <v>112</v>
      </c>
      <c r="N61" s="90" t="s">
        <v>113</v>
      </c>
      <c r="O61" s="90" t="s">
        <v>784</v>
      </c>
      <c r="P61" s="90"/>
      <c r="Q61" s="76"/>
    </row>
    <row r="62" spans="1:184" s="15" customFormat="1">
      <c r="A62" s="87"/>
      <c r="B62" s="88">
        <v>3</v>
      </c>
      <c r="C62" s="88"/>
      <c r="D62" s="88"/>
      <c r="E62" s="89"/>
      <c r="F62" s="89"/>
      <c r="G62" s="89" t="s">
        <v>66</v>
      </c>
      <c r="H62" s="88"/>
      <c r="I62" s="88"/>
      <c r="J62" s="89"/>
      <c r="K62" s="89">
        <v>1</v>
      </c>
      <c r="L62" s="90" t="s">
        <v>488</v>
      </c>
      <c r="M62" s="90" t="s">
        <v>101</v>
      </c>
      <c r="N62" s="90" t="s">
        <v>108</v>
      </c>
      <c r="O62" s="90" t="s">
        <v>108</v>
      </c>
      <c r="P62" s="90"/>
      <c r="Q62" s="76"/>
    </row>
    <row r="63" spans="1:184" s="15" customFormat="1">
      <c r="A63" s="87"/>
      <c r="B63" s="88">
        <v>4</v>
      </c>
      <c r="C63" s="88"/>
      <c r="D63" s="88"/>
      <c r="E63" s="89"/>
      <c r="F63" s="89"/>
      <c r="G63" s="89"/>
      <c r="H63" s="89"/>
      <c r="I63" s="89"/>
      <c r="J63" s="89" t="s">
        <v>133</v>
      </c>
      <c r="K63" s="89">
        <v>1</v>
      </c>
      <c r="L63" s="90" t="s">
        <v>489</v>
      </c>
      <c r="M63" s="90" t="s">
        <v>112</v>
      </c>
      <c r="N63" s="90" t="s">
        <v>113</v>
      </c>
      <c r="O63" s="90" t="s">
        <v>784</v>
      </c>
      <c r="P63" s="93" t="s">
        <v>68</v>
      </c>
      <c r="Q63" s="76"/>
    </row>
    <row r="64" spans="1:184" s="15" customFormat="1">
      <c r="A64" s="87"/>
      <c r="B64" s="88">
        <v>5</v>
      </c>
      <c r="C64" s="88"/>
      <c r="D64" s="88"/>
      <c r="E64" s="89"/>
      <c r="F64" s="89"/>
      <c r="G64" s="89"/>
      <c r="H64" s="89"/>
      <c r="I64" s="89"/>
      <c r="J64" s="89" t="s">
        <v>120</v>
      </c>
      <c r="K64" s="89">
        <v>1</v>
      </c>
      <c r="L64" s="90" t="s">
        <v>789</v>
      </c>
      <c r="M64" s="90" t="s">
        <v>116</v>
      </c>
      <c r="N64" s="90" t="s">
        <v>113</v>
      </c>
      <c r="O64" s="90" t="s">
        <v>784</v>
      </c>
      <c r="P64" s="90" t="s">
        <v>117</v>
      </c>
      <c r="Q64" s="76"/>
    </row>
    <row r="65" spans="1:17" s="15" customFormat="1">
      <c r="A65" s="87"/>
      <c r="B65" s="88">
        <v>6</v>
      </c>
      <c r="C65" s="88"/>
      <c r="D65" s="88"/>
      <c r="E65" s="89"/>
      <c r="F65" s="89"/>
      <c r="G65" s="89"/>
      <c r="H65" s="89"/>
      <c r="I65" s="89"/>
      <c r="J65" s="89" t="s">
        <v>152</v>
      </c>
      <c r="K65" s="89">
        <v>4</v>
      </c>
      <c r="L65" s="90" t="s">
        <v>490</v>
      </c>
      <c r="M65" s="90" t="s">
        <v>116</v>
      </c>
      <c r="N65" s="90" t="s">
        <v>113</v>
      </c>
      <c r="O65" s="90" t="s">
        <v>784</v>
      </c>
      <c r="P65" s="90" t="s">
        <v>117</v>
      </c>
      <c r="Q65" s="76"/>
    </row>
    <row r="66" spans="1:17" s="15" customFormat="1">
      <c r="A66" s="87"/>
      <c r="B66" s="88">
        <v>7</v>
      </c>
      <c r="C66" s="88"/>
      <c r="D66" s="88"/>
      <c r="E66" s="89"/>
      <c r="F66" s="89"/>
      <c r="G66" s="89"/>
      <c r="H66" s="89"/>
      <c r="I66" s="89"/>
      <c r="J66" s="89" t="s">
        <v>148</v>
      </c>
      <c r="K66" s="89">
        <v>4</v>
      </c>
      <c r="L66" s="90" t="s">
        <v>491</v>
      </c>
      <c r="M66" s="90" t="s">
        <v>116</v>
      </c>
      <c r="N66" s="90" t="s">
        <v>113</v>
      </c>
      <c r="O66" s="90" t="s">
        <v>784</v>
      </c>
      <c r="P66" s="90" t="s">
        <v>117</v>
      </c>
      <c r="Q66" s="76"/>
    </row>
    <row r="67" spans="1:17" s="15" customFormat="1" ht="14.4" thickBot="1">
      <c r="A67" s="82"/>
      <c r="B67" s="83">
        <v>8</v>
      </c>
      <c r="C67" s="83"/>
      <c r="D67" s="83"/>
      <c r="E67" s="84"/>
      <c r="F67" s="84"/>
      <c r="G67" s="84"/>
      <c r="H67" s="84"/>
      <c r="I67" s="84"/>
      <c r="J67" s="84" t="s">
        <v>1</v>
      </c>
      <c r="K67" s="84">
        <v>12</v>
      </c>
      <c r="L67" s="85" t="s">
        <v>486</v>
      </c>
      <c r="M67" s="85" t="s">
        <v>116</v>
      </c>
      <c r="N67" s="86" t="s">
        <v>4</v>
      </c>
      <c r="O67" s="86" t="s">
        <v>117</v>
      </c>
      <c r="P67" s="85" t="s">
        <v>117</v>
      </c>
      <c r="Q67" s="76"/>
    </row>
    <row r="68" spans="1:17" s="15" customFormat="1" ht="14.4" thickBot="1">
      <c r="A68" s="213" t="s">
        <v>802</v>
      </c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76"/>
    </row>
    <row r="69" spans="1:17" s="15" customFormat="1">
      <c r="A69" s="80"/>
      <c r="B69" s="78">
        <v>1</v>
      </c>
      <c r="C69" s="78"/>
      <c r="D69" s="78"/>
      <c r="E69" s="79"/>
      <c r="F69" s="79"/>
      <c r="G69" s="79" t="s">
        <v>530</v>
      </c>
      <c r="H69" s="79"/>
      <c r="I69" s="79"/>
      <c r="J69" s="79"/>
      <c r="K69" s="79">
        <v>1</v>
      </c>
      <c r="L69" s="80" t="s">
        <v>531</v>
      </c>
      <c r="M69" s="80" t="s">
        <v>112</v>
      </c>
      <c r="N69" s="81" t="s">
        <v>113</v>
      </c>
      <c r="O69" s="81" t="s">
        <v>784</v>
      </c>
      <c r="P69" s="80"/>
      <c r="Q69" s="76"/>
    </row>
    <row r="70" spans="1:17" s="15" customFormat="1">
      <c r="A70" s="90"/>
      <c r="B70" s="88">
        <v>2</v>
      </c>
      <c r="C70" s="88"/>
      <c r="D70" s="88"/>
      <c r="E70" s="89"/>
      <c r="F70" s="89"/>
      <c r="G70" s="89"/>
      <c r="H70" s="89"/>
      <c r="I70" s="89"/>
      <c r="J70" s="89" t="s">
        <v>130</v>
      </c>
      <c r="K70" s="89">
        <v>1</v>
      </c>
      <c r="L70" s="90" t="s">
        <v>535</v>
      </c>
      <c r="M70" s="90" t="s">
        <v>112</v>
      </c>
      <c r="N70" s="90" t="s">
        <v>113</v>
      </c>
      <c r="O70" s="90" t="s">
        <v>784</v>
      </c>
      <c r="P70" s="90" t="s">
        <v>803</v>
      </c>
      <c r="Q70" s="76"/>
    </row>
    <row r="71" spans="1:17" s="15" customFormat="1">
      <c r="A71" s="90"/>
      <c r="B71" s="88">
        <v>3</v>
      </c>
      <c r="C71" s="88"/>
      <c r="D71" s="88"/>
      <c r="E71" s="89"/>
      <c r="F71" s="89"/>
      <c r="G71" s="89"/>
      <c r="H71" s="89"/>
      <c r="I71" s="89"/>
      <c r="J71" s="89" t="s">
        <v>129</v>
      </c>
      <c r="K71" s="89">
        <v>1</v>
      </c>
      <c r="L71" s="90" t="s">
        <v>532</v>
      </c>
      <c r="M71" s="90" t="s">
        <v>112</v>
      </c>
      <c r="N71" s="90" t="s">
        <v>113</v>
      </c>
      <c r="O71" s="90" t="s">
        <v>784</v>
      </c>
      <c r="P71" s="90" t="s">
        <v>804</v>
      </c>
      <c r="Q71" s="76"/>
    </row>
    <row r="72" spans="1:17" s="15" customFormat="1">
      <c r="A72" s="90"/>
      <c r="B72" s="88">
        <v>4</v>
      </c>
      <c r="C72" s="88"/>
      <c r="D72" s="88"/>
      <c r="E72" s="89"/>
      <c r="F72" s="89"/>
      <c r="G72" s="89"/>
      <c r="H72" s="89"/>
      <c r="I72" s="89"/>
      <c r="J72" s="89" t="s">
        <v>41</v>
      </c>
      <c r="K72" s="89">
        <v>2</v>
      </c>
      <c r="L72" s="90" t="s">
        <v>533</v>
      </c>
      <c r="M72" s="90" t="s">
        <v>112</v>
      </c>
      <c r="N72" s="90" t="s">
        <v>113</v>
      </c>
      <c r="O72" s="90" t="s">
        <v>784</v>
      </c>
      <c r="P72" s="90" t="s">
        <v>805</v>
      </c>
      <c r="Q72" s="76"/>
    </row>
    <row r="73" spans="1:17" s="15" customFormat="1">
      <c r="A73" s="90"/>
      <c r="B73" s="88">
        <v>5</v>
      </c>
      <c r="C73" s="88"/>
      <c r="D73" s="88"/>
      <c r="E73" s="89"/>
      <c r="F73" s="89"/>
      <c r="G73" s="89"/>
      <c r="H73" s="89"/>
      <c r="I73" s="89"/>
      <c r="J73" s="89" t="s">
        <v>40</v>
      </c>
      <c r="K73" s="89">
        <v>1</v>
      </c>
      <c r="L73" s="90" t="s">
        <v>649</v>
      </c>
      <c r="M73" s="90" t="s">
        <v>112</v>
      </c>
      <c r="N73" s="90" t="s">
        <v>113</v>
      </c>
      <c r="O73" s="90" t="s">
        <v>784</v>
      </c>
      <c r="P73" s="90" t="s">
        <v>806</v>
      </c>
      <c r="Q73" s="76"/>
    </row>
    <row r="74" spans="1:17" s="15" customFormat="1">
      <c r="A74" s="90"/>
      <c r="B74" s="88">
        <v>6</v>
      </c>
      <c r="C74" s="88"/>
      <c r="D74" s="88"/>
      <c r="E74" s="89"/>
      <c r="F74" s="89"/>
      <c r="G74" s="89"/>
      <c r="H74" s="89"/>
      <c r="I74" s="89"/>
      <c r="J74" s="89" t="s">
        <v>134</v>
      </c>
      <c r="K74" s="89">
        <v>1</v>
      </c>
      <c r="L74" s="90" t="s">
        <v>534</v>
      </c>
      <c r="M74" s="90" t="s">
        <v>112</v>
      </c>
      <c r="N74" s="90" t="s">
        <v>113</v>
      </c>
      <c r="O74" s="90" t="s">
        <v>784</v>
      </c>
      <c r="P74" s="93" t="s">
        <v>791</v>
      </c>
      <c r="Q74" s="76"/>
    </row>
    <row r="75" spans="1:17" s="15" customFormat="1" ht="14.4" thickBot="1">
      <c r="A75" s="85"/>
      <c r="B75" s="83">
        <v>7</v>
      </c>
      <c r="C75" s="83"/>
      <c r="D75" s="83"/>
      <c r="E75" s="84"/>
      <c r="F75" s="84"/>
      <c r="G75" s="84"/>
      <c r="H75" s="84"/>
      <c r="I75" s="84"/>
      <c r="J75" s="84" t="s">
        <v>135</v>
      </c>
      <c r="K75" s="84">
        <v>1</v>
      </c>
      <c r="L75" s="85" t="s">
        <v>807</v>
      </c>
      <c r="M75" s="85" t="s">
        <v>112</v>
      </c>
      <c r="N75" s="86" t="s">
        <v>113</v>
      </c>
      <c r="O75" s="86" t="s">
        <v>784</v>
      </c>
      <c r="P75" s="91" t="s">
        <v>791</v>
      </c>
      <c r="Q75" s="76"/>
    </row>
    <row r="76" spans="1:17" s="15" customFormat="1" ht="14.4" thickBot="1">
      <c r="A76" s="213" t="s">
        <v>536</v>
      </c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76"/>
    </row>
    <row r="77" spans="1:17" s="15" customFormat="1">
      <c r="A77" s="80"/>
      <c r="B77" s="78">
        <v>1</v>
      </c>
      <c r="C77" s="78"/>
      <c r="D77" s="78"/>
      <c r="E77" s="79"/>
      <c r="F77" s="79"/>
      <c r="G77" s="79" t="s">
        <v>10</v>
      </c>
      <c r="H77" s="79"/>
      <c r="I77" s="79"/>
      <c r="J77" s="79"/>
      <c r="K77" s="79">
        <v>10</v>
      </c>
      <c r="L77" s="80" t="s">
        <v>537</v>
      </c>
      <c r="M77" s="80" t="s">
        <v>112</v>
      </c>
      <c r="N77" s="90" t="s">
        <v>113</v>
      </c>
      <c r="O77" s="85" t="s">
        <v>117</v>
      </c>
      <c r="P77" s="80"/>
      <c r="Q77" s="76"/>
    </row>
    <row r="78" spans="1:17" s="15" customFormat="1">
      <c r="A78" s="90"/>
      <c r="B78" s="88">
        <v>2</v>
      </c>
      <c r="C78" s="88"/>
      <c r="D78" s="88"/>
      <c r="E78" s="89"/>
      <c r="F78" s="89"/>
      <c r="G78" s="89"/>
      <c r="H78" s="89"/>
      <c r="I78" s="89"/>
      <c r="J78" s="89" t="s">
        <v>136</v>
      </c>
      <c r="K78" s="89">
        <v>1</v>
      </c>
      <c r="L78" s="90" t="s">
        <v>538</v>
      </c>
      <c r="M78" s="90" t="s">
        <v>112</v>
      </c>
      <c r="N78" s="90" t="s">
        <v>113</v>
      </c>
      <c r="O78" s="85" t="s">
        <v>117</v>
      </c>
      <c r="P78" s="93" t="s">
        <v>791</v>
      </c>
      <c r="Q78" s="76"/>
    </row>
    <row r="79" spans="1:17" s="15" customFormat="1" ht="14.4" thickBot="1">
      <c r="A79" s="85"/>
      <c r="B79" s="83">
        <v>3</v>
      </c>
      <c r="C79" s="83"/>
      <c r="D79" s="83"/>
      <c r="E79" s="84"/>
      <c r="F79" s="84"/>
      <c r="G79" s="84"/>
      <c r="H79" s="84"/>
      <c r="I79" s="84"/>
      <c r="J79" s="84" t="s">
        <v>58</v>
      </c>
      <c r="K79" s="84">
        <v>1</v>
      </c>
      <c r="L79" s="85" t="s">
        <v>539</v>
      </c>
      <c r="M79" s="85" t="s">
        <v>112</v>
      </c>
      <c r="N79" s="85" t="s">
        <v>113</v>
      </c>
      <c r="O79" s="85" t="s">
        <v>117</v>
      </c>
      <c r="P79" s="91" t="s">
        <v>791</v>
      </c>
      <c r="Q79" s="76"/>
    </row>
    <row r="80" spans="1:17" s="15" customFormat="1" ht="14.4" thickBot="1">
      <c r="A80" s="213" t="s">
        <v>540</v>
      </c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76"/>
    </row>
    <row r="81" spans="1:17" s="15" customFormat="1">
      <c r="A81" s="80"/>
      <c r="B81" s="78">
        <v>1</v>
      </c>
      <c r="C81" s="78"/>
      <c r="D81" s="78"/>
      <c r="E81" s="79"/>
      <c r="F81" s="79"/>
      <c r="G81" s="79"/>
      <c r="H81" s="79"/>
      <c r="I81" s="79"/>
      <c r="J81" s="79" t="s">
        <v>138</v>
      </c>
      <c r="K81" s="79">
        <v>1</v>
      </c>
      <c r="L81" s="80" t="s">
        <v>543</v>
      </c>
      <c r="M81" s="80" t="s">
        <v>112</v>
      </c>
      <c r="N81" s="81" t="s">
        <v>113</v>
      </c>
      <c r="O81" s="81" t="s">
        <v>784</v>
      </c>
      <c r="P81" s="80" t="s">
        <v>806</v>
      </c>
      <c r="Q81" s="76"/>
    </row>
    <row r="82" spans="1:17" s="15" customFormat="1">
      <c r="A82" s="90"/>
      <c r="B82" s="88">
        <v>2</v>
      </c>
      <c r="C82" s="88"/>
      <c r="D82" s="88"/>
      <c r="E82" s="89"/>
      <c r="F82" s="89"/>
      <c r="G82" s="89"/>
      <c r="H82" s="89"/>
      <c r="I82" s="89"/>
      <c r="J82" s="89" t="s">
        <v>139</v>
      </c>
      <c r="K82" s="89">
        <v>1</v>
      </c>
      <c r="L82" s="90" t="s">
        <v>544</v>
      </c>
      <c r="M82" s="90" t="s">
        <v>112</v>
      </c>
      <c r="N82" s="90" t="s">
        <v>113</v>
      </c>
      <c r="O82" s="90" t="s">
        <v>784</v>
      </c>
      <c r="P82" s="90" t="s">
        <v>806</v>
      </c>
      <c r="Q82" s="76"/>
    </row>
    <row r="83" spans="1:17" s="15" customFormat="1">
      <c r="A83" s="90"/>
      <c r="B83" s="88">
        <v>3</v>
      </c>
      <c r="C83" s="88"/>
      <c r="D83" s="88"/>
      <c r="E83" s="89"/>
      <c r="F83" s="89"/>
      <c r="G83" s="89"/>
      <c r="H83" s="89"/>
      <c r="I83" s="89"/>
      <c r="J83" s="89" t="s">
        <v>57</v>
      </c>
      <c r="K83" s="89">
        <v>1</v>
      </c>
      <c r="L83" s="90" t="s">
        <v>545</v>
      </c>
      <c r="M83" s="90" t="s">
        <v>112</v>
      </c>
      <c r="N83" s="90" t="s">
        <v>113</v>
      </c>
      <c r="O83" s="90" t="s">
        <v>784</v>
      </c>
      <c r="P83" s="90" t="s">
        <v>806</v>
      </c>
      <c r="Q83" s="76"/>
    </row>
    <row r="84" spans="1:17" s="15" customFormat="1">
      <c r="A84" s="90"/>
      <c r="B84" s="88">
        <v>4</v>
      </c>
      <c r="C84" s="88"/>
      <c r="D84" s="88"/>
      <c r="E84" s="89"/>
      <c r="F84" s="89"/>
      <c r="G84" s="89"/>
      <c r="H84" s="89"/>
      <c r="I84" s="89"/>
      <c r="J84" s="89" t="s">
        <v>59</v>
      </c>
      <c r="K84" s="89">
        <v>1</v>
      </c>
      <c r="L84" s="90" t="s">
        <v>546</v>
      </c>
      <c r="M84" s="90" t="s">
        <v>112</v>
      </c>
      <c r="N84" s="90" t="s">
        <v>113</v>
      </c>
      <c r="O84" s="90" t="s">
        <v>784</v>
      </c>
      <c r="P84" s="90" t="s">
        <v>806</v>
      </c>
      <c r="Q84" s="76"/>
    </row>
    <row r="85" spans="1:17" s="15" customFormat="1" ht="14.4" thickBot="1">
      <c r="A85" s="85"/>
      <c r="B85" s="83">
        <v>5</v>
      </c>
      <c r="C85" s="83"/>
      <c r="D85" s="83"/>
      <c r="E85" s="84"/>
      <c r="F85" s="84"/>
      <c r="G85" s="84"/>
      <c r="H85" s="84"/>
      <c r="I85" s="84"/>
      <c r="J85" s="84" t="s">
        <v>61</v>
      </c>
      <c r="K85" s="84">
        <v>3</v>
      </c>
      <c r="L85" s="85" t="s">
        <v>547</v>
      </c>
      <c r="M85" s="85" t="s">
        <v>112</v>
      </c>
      <c r="N85" s="86" t="s">
        <v>113</v>
      </c>
      <c r="O85" s="86" t="s">
        <v>784</v>
      </c>
      <c r="P85" s="85" t="s">
        <v>806</v>
      </c>
      <c r="Q85" s="76"/>
    </row>
    <row r="86" spans="1:17" s="15" customFormat="1" ht="14.4" thickBot="1">
      <c r="A86" s="213" t="s">
        <v>541</v>
      </c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76"/>
    </row>
    <row r="87" spans="1:17" s="15" customFormat="1">
      <c r="A87" s="80"/>
      <c r="B87" s="78">
        <v>1</v>
      </c>
      <c r="C87" s="78"/>
      <c r="D87" s="78"/>
      <c r="E87" s="79"/>
      <c r="F87" s="79"/>
      <c r="G87" s="79"/>
      <c r="H87" s="79"/>
      <c r="I87" s="79"/>
      <c r="J87" s="79" t="s">
        <v>62</v>
      </c>
      <c r="K87" s="79">
        <v>2</v>
      </c>
      <c r="L87" s="80" t="s">
        <v>549</v>
      </c>
      <c r="M87" s="80" t="s">
        <v>112</v>
      </c>
      <c r="N87" s="81" t="s">
        <v>113</v>
      </c>
      <c r="O87" s="81" t="s">
        <v>784</v>
      </c>
      <c r="P87" s="80" t="s">
        <v>806</v>
      </c>
      <c r="Q87" s="76"/>
    </row>
    <row r="88" spans="1:17" s="15" customFormat="1">
      <c r="A88" s="90"/>
      <c r="B88" s="88">
        <v>2</v>
      </c>
      <c r="C88" s="88"/>
      <c r="D88" s="88"/>
      <c r="E88" s="89"/>
      <c r="F88" s="89"/>
      <c r="G88" s="89"/>
      <c r="H88" s="89"/>
      <c r="I88" s="89"/>
      <c r="J88" s="89" t="s">
        <v>75</v>
      </c>
      <c r="K88" s="89">
        <v>2</v>
      </c>
      <c r="L88" s="90" t="s">
        <v>550</v>
      </c>
      <c r="M88" s="90" t="s">
        <v>112</v>
      </c>
      <c r="N88" s="90" t="s">
        <v>113</v>
      </c>
      <c r="O88" s="90" t="s">
        <v>784</v>
      </c>
      <c r="P88" s="90" t="s">
        <v>806</v>
      </c>
      <c r="Q88" s="76"/>
    </row>
    <row r="89" spans="1:17" s="15" customFormat="1">
      <c r="A89" s="90"/>
      <c r="B89" s="88">
        <v>3</v>
      </c>
      <c r="C89" s="88"/>
      <c r="D89" s="88"/>
      <c r="E89" s="89"/>
      <c r="F89" s="89"/>
      <c r="G89" s="89"/>
      <c r="H89" s="89"/>
      <c r="I89" s="89"/>
      <c r="J89" s="89" t="s">
        <v>76</v>
      </c>
      <c r="K89" s="89">
        <v>1</v>
      </c>
      <c r="L89" s="90" t="s">
        <v>553</v>
      </c>
      <c r="M89" s="90" t="s">
        <v>112</v>
      </c>
      <c r="N89" s="90" t="s">
        <v>113</v>
      </c>
      <c r="O89" s="90" t="s">
        <v>784</v>
      </c>
      <c r="P89" s="90" t="s">
        <v>55</v>
      </c>
      <c r="Q89" s="76"/>
    </row>
    <row r="90" spans="1:17" s="15" customFormat="1">
      <c r="A90" s="90"/>
      <c r="B90" s="88">
        <v>4</v>
      </c>
      <c r="C90" s="88"/>
      <c r="D90" s="88"/>
      <c r="E90" s="89"/>
      <c r="F90" s="89"/>
      <c r="G90" s="89"/>
      <c r="H90" s="89"/>
      <c r="I90" s="89"/>
      <c r="J90" s="89" t="s">
        <v>79</v>
      </c>
      <c r="K90" s="89">
        <v>1</v>
      </c>
      <c r="L90" s="90" t="s">
        <v>554</v>
      </c>
      <c r="M90" s="90" t="s">
        <v>112</v>
      </c>
      <c r="N90" s="90" t="s">
        <v>113</v>
      </c>
      <c r="O90" s="90" t="s">
        <v>784</v>
      </c>
      <c r="P90" s="90" t="s">
        <v>55</v>
      </c>
      <c r="Q90" s="76"/>
    </row>
    <row r="91" spans="1:17" s="15" customFormat="1">
      <c r="A91" s="90"/>
      <c r="B91" s="88">
        <v>5</v>
      </c>
      <c r="C91" s="88"/>
      <c r="D91" s="88"/>
      <c r="E91" s="89"/>
      <c r="F91" s="89"/>
      <c r="G91" s="89"/>
      <c r="H91" s="89"/>
      <c r="I91" s="89"/>
      <c r="J91" s="89" t="s">
        <v>80</v>
      </c>
      <c r="K91" s="89">
        <v>2</v>
      </c>
      <c r="L91" s="90" t="s">
        <v>551</v>
      </c>
      <c r="M91" s="90" t="s">
        <v>112</v>
      </c>
      <c r="N91" s="90" t="s">
        <v>113</v>
      </c>
      <c r="O91" s="90" t="s">
        <v>784</v>
      </c>
      <c r="P91" s="90" t="s">
        <v>55</v>
      </c>
      <c r="Q91" s="76"/>
    </row>
    <row r="92" spans="1:17" s="15" customFormat="1">
      <c r="A92" s="90"/>
      <c r="B92" s="88">
        <v>6</v>
      </c>
      <c r="C92" s="88"/>
      <c r="D92" s="88"/>
      <c r="E92" s="89"/>
      <c r="F92" s="89"/>
      <c r="G92" s="89"/>
      <c r="H92" s="89"/>
      <c r="I92" s="89"/>
      <c r="J92" s="89" t="s">
        <v>81</v>
      </c>
      <c r="K92" s="89">
        <v>2</v>
      </c>
      <c r="L92" s="90" t="s">
        <v>552</v>
      </c>
      <c r="M92" s="90" t="s">
        <v>112</v>
      </c>
      <c r="N92" s="90" t="s">
        <v>113</v>
      </c>
      <c r="O92" s="90" t="s">
        <v>784</v>
      </c>
      <c r="P92" s="90" t="s">
        <v>55</v>
      </c>
      <c r="Q92" s="76"/>
    </row>
    <row r="93" spans="1:17" s="15" customFormat="1">
      <c r="A93" s="90"/>
      <c r="B93" s="88">
        <v>7</v>
      </c>
      <c r="C93" s="88"/>
      <c r="D93" s="88"/>
      <c r="E93" s="89"/>
      <c r="F93" s="89"/>
      <c r="G93" s="89"/>
      <c r="H93" s="89"/>
      <c r="I93" s="89"/>
      <c r="J93" s="89" t="s">
        <v>83</v>
      </c>
      <c r="K93" s="89">
        <v>4</v>
      </c>
      <c r="L93" s="90" t="s">
        <v>555</v>
      </c>
      <c r="M93" s="90" t="s">
        <v>112</v>
      </c>
      <c r="N93" s="90" t="s">
        <v>113</v>
      </c>
      <c r="O93" s="90" t="s">
        <v>784</v>
      </c>
      <c r="P93" s="90" t="s">
        <v>55</v>
      </c>
      <c r="Q93" s="76"/>
    </row>
    <row r="94" spans="1:17" s="15" customFormat="1">
      <c r="A94" s="90"/>
      <c r="B94" s="88">
        <v>8</v>
      </c>
      <c r="C94" s="88"/>
      <c r="D94" s="88"/>
      <c r="E94" s="89"/>
      <c r="F94" s="89"/>
      <c r="G94" s="89"/>
      <c r="H94" s="89"/>
      <c r="I94" s="89"/>
      <c r="J94" s="89" t="s">
        <v>84</v>
      </c>
      <c r="K94" s="89">
        <v>2</v>
      </c>
      <c r="L94" s="90" t="s">
        <v>556</v>
      </c>
      <c r="M94" s="90" t="s">
        <v>112</v>
      </c>
      <c r="N94" s="90" t="s">
        <v>113</v>
      </c>
      <c r="O94" s="90" t="s">
        <v>784</v>
      </c>
      <c r="P94" s="90" t="s">
        <v>55</v>
      </c>
      <c r="Q94" s="76"/>
    </row>
    <row r="95" spans="1:17" s="15" customFormat="1" ht="14.4" thickBot="1">
      <c r="A95" s="85"/>
      <c r="B95" s="83">
        <v>9</v>
      </c>
      <c r="C95" s="83"/>
      <c r="D95" s="83"/>
      <c r="E95" s="84"/>
      <c r="F95" s="84"/>
      <c r="G95" s="84"/>
      <c r="H95" s="84"/>
      <c r="I95" s="84"/>
      <c r="J95" s="84" t="s">
        <v>548</v>
      </c>
      <c r="K95" s="84">
        <v>2</v>
      </c>
      <c r="L95" s="85" t="s">
        <v>557</v>
      </c>
      <c r="M95" s="85" t="s">
        <v>112</v>
      </c>
      <c r="N95" s="86" t="s">
        <v>808</v>
      </c>
      <c r="O95" s="86" t="s">
        <v>117</v>
      </c>
      <c r="P95" s="85" t="s">
        <v>809</v>
      </c>
      <c r="Q95" s="76"/>
    </row>
    <row r="96" spans="1:17" s="15" customFormat="1" ht="14.4" thickBot="1">
      <c r="A96" s="213" t="s">
        <v>561</v>
      </c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76"/>
    </row>
    <row r="97" spans="1:17" s="15" customFormat="1">
      <c r="A97" s="80"/>
      <c r="B97" s="78">
        <v>1</v>
      </c>
      <c r="C97" s="79"/>
      <c r="D97" s="78"/>
      <c r="E97" s="79"/>
      <c r="F97" s="79"/>
      <c r="G97" s="79" t="s">
        <v>45</v>
      </c>
      <c r="H97" s="79"/>
      <c r="I97" s="79"/>
      <c r="J97" s="79"/>
      <c r="K97" s="79">
        <v>1</v>
      </c>
      <c r="L97" s="80" t="s">
        <v>810</v>
      </c>
      <c r="M97" s="80" t="s">
        <v>112</v>
      </c>
      <c r="N97" s="81" t="s">
        <v>113</v>
      </c>
      <c r="O97" s="81" t="s">
        <v>784</v>
      </c>
      <c r="P97" s="80"/>
      <c r="Q97" s="76"/>
    </row>
    <row r="98" spans="1:17" s="15" customFormat="1">
      <c r="A98" s="90"/>
      <c r="B98" s="88">
        <v>2</v>
      </c>
      <c r="C98" s="89"/>
      <c r="D98" s="88"/>
      <c r="E98" s="89"/>
      <c r="F98" s="89"/>
      <c r="G98" s="89" t="s">
        <v>558</v>
      </c>
      <c r="H98" s="89"/>
      <c r="I98" s="89"/>
      <c r="J98" s="89"/>
      <c r="K98" s="89">
        <v>1</v>
      </c>
      <c r="L98" s="90" t="s">
        <v>811</v>
      </c>
      <c r="M98" s="90" t="s">
        <v>112</v>
      </c>
      <c r="N98" s="90" t="s">
        <v>113</v>
      </c>
      <c r="O98" s="90" t="s">
        <v>784</v>
      </c>
      <c r="P98" s="90"/>
      <c r="Q98" s="76"/>
    </row>
    <row r="99" spans="1:17" s="15" customFormat="1" ht="14.4" thickBot="1">
      <c r="A99" s="85"/>
      <c r="B99" s="83">
        <v>3</v>
      </c>
      <c r="C99" s="84"/>
      <c r="D99" s="83"/>
      <c r="E99" s="84"/>
      <c r="F99" s="84"/>
      <c r="G99" s="84"/>
      <c r="H99" s="84"/>
      <c r="I99" s="84"/>
      <c r="J99" s="84" t="s">
        <v>559</v>
      </c>
      <c r="K99" s="84">
        <v>2</v>
      </c>
      <c r="L99" s="85" t="s">
        <v>560</v>
      </c>
      <c r="M99" s="85" t="s">
        <v>116</v>
      </c>
      <c r="N99" s="86" t="s">
        <v>113</v>
      </c>
      <c r="O99" s="86" t="s">
        <v>784</v>
      </c>
      <c r="P99" s="85" t="s">
        <v>812</v>
      </c>
      <c r="Q99" s="76"/>
    </row>
    <row r="100" spans="1:17" s="15" customFormat="1" ht="14.4" thickBot="1">
      <c r="A100" s="213" t="s">
        <v>542</v>
      </c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76"/>
    </row>
    <row r="101" spans="1:17" s="15" customFormat="1">
      <c r="A101" s="80"/>
      <c r="B101" s="78">
        <v>1</v>
      </c>
      <c r="C101" s="79"/>
      <c r="D101" s="78"/>
      <c r="E101" s="79"/>
      <c r="F101" s="79"/>
      <c r="G101" s="79"/>
      <c r="H101" s="79"/>
      <c r="I101" s="79"/>
      <c r="J101" s="79" t="s">
        <v>82</v>
      </c>
      <c r="K101" s="79">
        <v>1</v>
      </c>
      <c r="L101" s="80" t="s">
        <v>813</v>
      </c>
      <c r="M101" s="80" t="s">
        <v>112</v>
      </c>
      <c r="N101" s="81" t="s">
        <v>113</v>
      </c>
      <c r="O101" s="81" t="s">
        <v>784</v>
      </c>
      <c r="P101" s="80" t="s">
        <v>814</v>
      </c>
      <c r="Q101" s="76"/>
    </row>
    <row r="102" spans="1:17" s="15" customFormat="1">
      <c r="A102" s="90"/>
      <c r="B102" s="88">
        <v>2</v>
      </c>
      <c r="C102" s="89"/>
      <c r="D102" s="88"/>
      <c r="E102" s="89"/>
      <c r="F102" s="89"/>
      <c r="G102" s="89"/>
      <c r="H102" s="89"/>
      <c r="I102" s="89"/>
      <c r="J102" s="89" t="s">
        <v>69</v>
      </c>
      <c r="K102" s="89">
        <v>2</v>
      </c>
      <c r="L102" s="90" t="s">
        <v>562</v>
      </c>
      <c r="M102" s="90" t="s">
        <v>112</v>
      </c>
      <c r="N102" s="90" t="s">
        <v>113</v>
      </c>
      <c r="O102" s="90" t="s">
        <v>784</v>
      </c>
      <c r="P102" s="90" t="s">
        <v>814</v>
      </c>
      <c r="Q102" s="76"/>
    </row>
    <row r="103" spans="1:17" s="15" customFormat="1">
      <c r="A103" s="90"/>
      <c r="B103" s="88">
        <v>3</v>
      </c>
      <c r="C103" s="89"/>
      <c r="D103" s="88"/>
      <c r="E103" s="89"/>
      <c r="F103" s="89"/>
      <c r="G103" s="89"/>
      <c r="H103" s="89"/>
      <c r="I103" s="89"/>
      <c r="J103" s="89" t="s">
        <v>64</v>
      </c>
      <c r="K103" s="89">
        <v>1</v>
      </c>
      <c r="L103" s="90" t="s">
        <v>563</v>
      </c>
      <c r="M103" s="90" t="s">
        <v>112</v>
      </c>
      <c r="N103" s="90" t="s">
        <v>113</v>
      </c>
      <c r="O103" s="90" t="s">
        <v>784</v>
      </c>
      <c r="P103" s="93" t="s">
        <v>791</v>
      </c>
      <c r="Q103" s="76"/>
    </row>
    <row r="104" spans="1:17" s="15" customFormat="1" ht="14.4" thickBot="1">
      <c r="A104" s="86"/>
      <c r="B104" s="94">
        <v>4</v>
      </c>
      <c r="C104" s="95"/>
      <c r="D104" s="94"/>
      <c r="E104" s="95"/>
      <c r="F104" s="95"/>
      <c r="G104" s="95"/>
      <c r="H104" s="95"/>
      <c r="I104" s="95"/>
      <c r="J104" s="95" t="s">
        <v>73</v>
      </c>
      <c r="K104" s="95">
        <v>1</v>
      </c>
      <c r="L104" s="86" t="s">
        <v>815</v>
      </c>
      <c r="M104" s="86" t="s">
        <v>112</v>
      </c>
      <c r="N104" s="86" t="s">
        <v>113</v>
      </c>
      <c r="O104" s="86" t="s">
        <v>784</v>
      </c>
      <c r="P104" s="96" t="s">
        <v>791</v>
      </c>
      <c r="Q104" s="76"/>
    </row>
    <row r="105" spans="1:17" s="15" customFormat="1" ht="14.4" thickBot="1">
      <c r="A105" s="213" t="s">
        <v>564</v>
      </c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76"/>
    </row>
    <row r="106" spans="1:17" s="15" customFormat="1">
      <c r="A106" s="80"/>
      <c r="B106" s="78">
        <v>1</v>
      </c>
      <c r="C106" s="79"/>
      <c r="D106" s="78"/>
      <c r="E106" s="79"/>
      <c r="F106" s="79"/>
      <c r="G106" s="79" t="s">
        <v>565</v>
      </c>
      <c r="H106" s="79"/>
      <c r="I106" s="79"/>
      <c r="J106" s="79"/>
      <c r="K106" s="79">
        <v>1</v>
      </c>
      <c r="L106" s="80" t="s">
        <v>567</v>
      </c>
      <c r="M106" s="80" t="s">
        <v>101</v>
      </c>
      <c r="N106" s="81" t="s">
        <v>108</v>
      </c>
      <c r="O106" s="81" t="s">
        <v>784</v>
      </c>
      <c r="P106" s="80"/>
      <c r="Q106" s="76"/>
    </row>
    <row r="107" spans="1:17" s="15" customFormat="1">
      <c r="A107" s="90"/>
      <c r="B107" s="88">
        <v>2</v>
      </c>
      <c r="C107" s="89"/>
      <c r="D107" s="88"/>
      <c r="E107" s="89"/>
      <c r="F107" s="89"/>
      <c r="G107" s="89" t="s">
        <v>566</v>
      </c>
      <c r="H107" s="89"/>
      <c r="I107" s="89"/>
      <c r="J107" s="89"/>
      <c r="K107" s="89">
        <v>1</v>
      </c>
      <c r="L107" s="90" t="s">
        <v>568</v>
      </c>
      <c r="M107" s="90" t="s">
        <v>101</v>
      </c>
      <c r="N107" s="90" t="s">
        <v>108</v>
      </c>
      <c r="O107" s="90" t="s">
        <v>784</v>
      </c>
      <c r="P107" s="90"/>
      <c r="Q107" s="76"/>
    </row>
    <row r="108" spans="1:17" s="15" customFormat="1" ht="14.4" thickBot="1">
      <c r="A108" s="85"/>
      <c r="B108" s="83">
        <v>3</v>
      </c>
      <c r="C108" s="84"/>
      <c r="D108" s="83"/>
      <c r="E108" s="84"/>
      <c r="F108" s="84"/>
      <c r="G108" s="84"/>
      <c r="H108" s="84"/>
      <c r="I108" s="84"/>
      <c r="J108" s="84" t="s">
        <v>131</v>
      </c>
      <c r="K108" s="84">
        <v>2</v>
      </c>
      <c r="L108" s="85" t="s">
        <v>792</v>
      </c>
      <c r="M108" s="85" t="s">
        <v>116</v>
      </c>
      <c r="N108" s="86" t="s">
        <v>113</v>
      </c>
      <c r="O108" s="86" t="s">
        <v>784</v>
      </c>
      <c r="P108" s="85" t="s">
        <v>816</v>
      </c>
      <c r="Q108" s="76"/>
    </row>
    <row r="109" spans="1:17" s="15" customFormat="1" ht="14.4" thickBot="1">
      <c r="A109" s="213" t="s">
        <v>817</v>
      </c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76"/>
    </row>
    <row r="110" spans="1:17" s="15" customFormat="1">
      <c r="A110" s="80"/>
      <c r="B110" s="78">
        <v>1</v>
      </c>
      <c r="C110" s="79"/>
      <c r="D110" s="78"/>
      <c r="E110" s="79"/>
      <c r="F110" s="79"/>
      <c r="G110" s="79" t="s">
        <v>565</v>
      </c>
      <c r="H110" s="79"/>
      <c r="I110" s="79"/>
      <c r="J110" s="79"/>
      <c r="K110" s="79">
        <v>1</v>
      </c>
      <c r="L110" s="80" t="s">
        <v>567</v>
      </c>
      <c r="M110" s="80" t="s">
        <v>101</v>
      </c>
      <c r="N110" s="81" t="s">
        <v>108</v>
      </c>
      <c r="O110" s="81" t="s">
        <v>784</v>
      </c>
      <c r="P110" s="80"/>
      <c r="Q110" s="76"/>
    </row>
    <row r="111" spans="1:17" s="15" customFormat="1">
      <c r="A111" s="90"/>
      <c r="B111" s="88">
        <v>2</v>
      </c>
      <c r="C111" s="89"/>
      <c r="D111" s="88"/>
      <c r="E111" s="89"/>
      <c r="F111" s="89"/>
      <c r="G111" s="89" t="s">
        <v>566</v>
      </c>
      <c r="H111" s="89"/>
      <c r="I111" s="89"/>
      <c r="J111" s="89"/>
      <c r="K111" s="89">
        <v>1</v>
      </c>
      <c r="L111" s="90" t="s">
        <v>568</v>
      </c>
      <c r="M111" s="90" t="s">
        <v>101</v>
      </c>
      <c r="N111" s="90" t="s">
        <v>108</v>
      </c>
      <c r="O111" s="90" t="s">
        <v>784</v>
      </c>
      <c r="P111" s="90"/>
      <c r="Q111" s="76"/>
    </row>
    <row r="112" spans="1:17" s="15" customFormat="1">
      <c r="A112" s="90"/>
      <c r="B112" s="88">
        <v>3</v>
      </c>
      <c r="C112" s="89"/>
      <c r="D112" s="88"/>
      <c r="E112" s="89"/>
      <c r="F112" s="89"/>
      <c r="G112" s="89"/>
      <c r="H112" s="89"/>
      <c r="I112" s="89"/>
      <c r="J112" s="89" t="s">
        <v>131</v>
      </c>
      <c r="K112" s="89">
        <v>2</v>
      </c>
      <c r="L112" s="90" t="s">
        <v>792</v>
      </c>
      <c r="M112" s="90" t="s">
        <v>116</v>
      </c>
      <c r="N112" s="90" t="s">
        <v>113</v>
      </c>
      <c r="O112" s="90" t="s">
        <v>784</v>
      </c>
      <c r="P112" s="90" t="s">
        <v>816</v>
      </c>
      <c r="Q112" s="76"/>
    </row>
    <row r="113" spans="1:17" s="15" customFormat="1" ht="14.4" thickBot="1">
      <c r="A113" s="85"/>
      <c r="B113" s="83">
        <v>4</v>
      </c>
      <c r="C113" s="84"/>
      <c r="D113" s="83"/>
      <c r="E113" s="84"/>
      <c r="F113" s="84"/>
      <c r="G113" s="84"/>
      <c r="H113" s="84"/>
      <c r="I113" s="84"/>
      <c r="J113" s="84" t="s">
        <v>70</v>
      </c>
      <c r="K113" s="84">
        <v>2</v>
      </c>
      <c r="L113" s="85" t="s">
        <v>569</v>
      </c>
      <c r="M113" s="85" t="s">
        <v>112</v>
      </c>
      <c r="N113" s="86" t="s">
        <v>113</v>
      </c>
      <c r="O113" s="86" t="s">
        <v>784</v>
      </c>
      <c r="P113" s="85" t="s">
        <v>818</v>
      </c>
      <c r="Q113" s="76"/>
    </row>
    <row r="114" spans="1:17" s="15" customFormat="1" ht="14.4" thickBot="1">
      <c r="A114" s="213" t="s">
        <v>570</v>
      </c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76"/>
    </row>
    <row r="115" spans="1:17" s="15" customFormat="1" ht="27.6">
      <c r="A115" s="80"/>
      <c r="B115" s="78">
        <v>1</v>
      </c>
      <c r="C115" s="78"/>
      <c r="D115" s="78"/>
      <c r="E115" s="79"/>
      <c r="F115" s="79"/>
      <c r="G115" s="79"/>
      <c r="H115" s="79"/>
      <c r="I115" s="79"/>
      <c r="J115" s="79" t="s">
        <v>22</v>
      </c>
      <c r="K115" s="79">
        <v>1</v>
      </c>
      <c r="L115" s="80" t="s">
        <v>574</v>
      </c>
      <c r="M115" s="80" t="s">
        <v>819</v>
      </c>
      <c r="N115" s="81" t="s">
        <v>796</v>
      </c>
      <c r="O115" s="81" t="s">
        <v>117</v>
      </c>
      <c r="P115" s="80" t="s">
        <v>820</v>
      </c>
      <c r="Q115" s="76"/>
    </row>
    <row r="116" spans="1:17" s="15" customFormat="1" ht="14.4" thickBot="1">
      <c r="A116" s="97"/>
      <c r="B116" s="94">
        <v>2</v>
      </c>
      <c r="C116" s="94"/>
      <c r="D116" s="94"/>
      <c r="E116" s="95"/>
      <c r="F116" s="95"/>
      <c r="G116" s="95"/>
      <c r="H116" s="95"/>
      <c r="I116" s="95"/>
      <c r="J116" s="95" t="s">
        <v>571</v>
      </c>
      <c r="K116" s="95">
        <v>2</v>
      </c>
      <c r="L116" s="86" t="s">
        <v>572</v>
      </c>
      <c r="M116" s="86" t="s">
        <v>116</v>
      </c>
      <c r="N116" s="86" t="s">
        <v>113</v>
      </c>
      <c r="O116" s="86" t="s">
        <v>784</v>
      </c>
      <c r="P116" s="86" t="s">
        <v>117</v>
      </c>
      <c r="Q116" s="76"/>
    </row>
    <row r="117" spans="1:17" s="21" customFormat="1" ht="30.6" thickBot="1">
      <c r="A117" s="214" t="s">
        <v>821</v>
      </c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6"/>
      <c r="Q117" s="68"/>
    </row>
    <row r="118" spans="1:17" s="22" customFormat="1" ht="41.4" thickBot="1">
      <c r="A118" s="98" t="s">
        <v>472</v>
      </c>
      <c r="B118" s="98" t="s">
        <v>474</v>
      </c>
      <c r="C118" s="98" t="s">
        <v>140</v>
      </c>
      <c r="D118" s="98" t="s">
        <v>525</v>
      </c>
      <c r="E118" s="98" t="s">
        <v>526</v>
      </c>
      <c r="F118" s="98" t="s">
        <v>527</v>
      </c>
      <c r="G118" s="98" t="s">
        <v>528</v>
      </c>
      <c r="H118" s="98" t="s">
        <v>529</v>
      </c>
      <c r="I118" s="98" t="s">
        <v>653</v>
      </c>
      <c r="J118" s="98" t="s">
        <v>98</v>
      </c>
      <c r="K118" s="98" t="s">
        <v>99</v>
      </c>
      <c r="L118" s="98" t="s">
        <v>100</v>
      </c>
      <c r="M118" s="98" t="s">
        <v>101</v>
      </c>
      <c r="N118" s="98" t="s">
        <v>102</v>
      </c>
      <c r="O118" s="98" t="s">
        <v>783</v>
      </c>
      <c r="P118" s="98" t="s">
        <v>103</v>
      </c>
      <c r="Q118" s="70"/>
    </row>
    <row r="119" spans="1:17" s="15" customFormat="1" ht="14.4" thickBot="1">
      <c r="A119" s="213" t="s">
        <v>579</v>
      </c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76"/>
    </row>
    <row r="120" spans="1:17" s="15" customFormat="1">
      <c r="A120" s="77"/>
      <c r="B120" s="78">
        <v>1</v>
      </c>
      <c r="C120" s="78"/>
      <c r="D120" s="78"/>
      <c r="E120" s="78"/>
      <c r="F120" s="78"/>
      <c r="G120" s="78"/>
      <c r="H120" s="78" t="s">
        <v>118</v>
      </c>
      <c r="I120" s="78"/>
      <c r="J120" s="78"/>
      <c r="K120" s="78">
        <v>1</v>
      </c>
      <c r="L120" s="77" t="s">
        <v>591</v>
      </c>
      <c r="M120" s="80" t="s">
        <v>101</v>
      </c>
      <c r="N120" s="75" t="s">
        <v>108</v>
      </c>
      <c r="O120" s="81" t="s">
        <v>108</v>
      </c>
      <c r="P120" s="77"/>
      <c r="Q120" s="76"/>
    </row>
    <row r="121" spans="1:17" s="15" customFormat="1">
      <c r="A121" s="87"/>
      <c r="B121" s="88">
        <v>2</v>
      </c>
      <c r="C121" s="88"/>
      <c r="D121" s="88"/>
      <c r="E121" s="88"/>
      <c r="F121" s="88"/>
      <c r="G121" s="88"/>
      <c r="H121" s="88" t="s">
        <v>115</v>
      </c>
      <c r="I121" s="88"/>
      <c r="J121" s="88"/>
      <c r="K121" s="88">
        <v>1</v>
      </c>
      <c r="L121" s="87" t="s">
        <v>592</v>
      </c>
      <c r="M121" s="90" t="s">
        <v>112</v>
      </c>
      <c r="N121" s="85" t="s">
        <v>113</v>
      </c>
      <c r="O121" s="90" t="s">
        <v>784</v>
      </c>
      <c r="P121" s="87"/>
      <c r="Q121" s="76"/>
    </row>
    <row r="122" spans="1:17" s="15" customFormat="1">
      <c r="A122" s="87"/>
      <c r="B122" s="88">
        <v>3</v>
      </c>
      <c r="C122" s="88"/>
      <c r="D122" s="88"/>
      <c r="E122" s="88"/>
      <c r="F122" s="88"/>
      <c r="G122" s="88"/>
      <c r="H122" s="88" t="s">
        <v>581</v>
      </c>
      <c r="I122" s="88"/>
      <c r="J122" s="88"/>
      <c r="K122" s="88">
        <v>1</v>
      </c>
      <c r="L122" s="87" t="s">
        <v>593</v>
      </c>
      <c r="M122" s="90" t="s">
        <v>112</v>
      </c>
      <c r="N122" s="85" t="s">
        <v>113</v>
      </c>
      <c r="O122" s="90" t="s">
        <v>784</v>
      </c>
      <c r="P122" s="87"/>
      <c r="Q122" s="76"/>
    </row>
    <row r="123" spans="1:17" s="15" customFormat="1">
      <c r="A123" s="87"/>
      <c r="B123" s="88">
        <v>4</v>
      </c>
      <c r="C123" s="88"/>
      <c r="D123" s="88"/>
      <c r="E123" s="88"/>
      <c r="F123" s="88"/>
      <c r="G123" s="88"/>
      <c r="H123" s="88" t="s">
        <v>582</v>
      </c>
      <c r="I123" s="88"/>
      <c r="J123" s="88"/>
      <c r="K123" s="88">
        <v>1</v>
      </c>
      <c r="L123" s="87" t="s">
        <v>594</v>
      </c>
      <c r="M123" s="90" t="s">
        <v>101</v>
      </c>
      <c r="N123" s="90" t="s">
        <v>113</v>
      </c>
      <c r="O123" s="90" t="s">
        <v>784</v>
      </c>
      <c r="P123" s="87"/>
      <c r="Q123" s="76"/>
    </row>
    <row r="124" spans="1:17" s="15" customFormat="1">
      <c r="A124" s="87"/>
      <c r="B124" s="88">
        <v>5</v>
      </c>
      <c r="C124" s="88"/>
      <c r="D124" s="88"/>
      <c r="E124" s="88"/>
      <c r="F124" s="88"/>
      <c r="G124" s="88"/>
      <c r="H124" s="88" t="s">
        <v>583</v>
      </c>
      <c r="I124" s="88"/>
      <c r="J124" s="88"/>
      <c r="K124" s="88">
        <v>1</v>
      </c>
      <c r="L124" s="87" t="s">
        <v>595</v>
      </c>
      <c r="M124" s="90" t="s">
        <v>112</v>
      </c>
      <c r="N124" s="90" t="s">
        <v>113</v>
      </c>
      <c r="O124" s="90" t="s">
        <v>784</v>
      </c>
      <c r="P124" s="87"/>
      <c r="Q124" s="76"/>
    </row>
    <row r="125" spans="1:17" s="15" customFormat="1">
      <c r="A125" s="87"/>
      <c r="B125" s="88">
        <v>6</v>
      </c>
      <c r="C125" s="88"/>
      <c r="D125" s="88"/>
      <c r="E125" s="88"/>
      <c r="F125" s="88"/>
      <c r="G125" s="88"/>
      <c r="H125" s="88" t="s">
        <v>584</v>
      </c>
      <c r="I125" s="88"/>
      <c r="J125" s="88"/>
      <c r="K125" s="88">
        <v>1</v>
      </c>
      <c r="L125" s="87" t="s">
        <v>822</v>
      </c>
      <c r="M125" s="90" t="s">
        <v>101</v>
      </c>
      <c r="N125" s="90" t="s">
        <v>108</v>
      </c>
      <c r="O125" s="90" t="s">
        <v>784</v>
      </c>
      <c r="P125" s="87"/>
      <c r="Q125" s="76"/>
    </row>
    <row r="126" spans="1:17" s="15" customFormat="1">
      <c r="A126" s="87"/>
      <c r="B126" s="88">
        <v>7</v>
      </c>
      <c r="C126" s="88"/>
      <c r="D126" s="88"/>
      <c r="E126" s="88"/>
      <c r="F126" s="88"/>
      <c r="G126" s="88"/>
      <c r="H126" s="88" t="s">
        <v>585</v>
      </c>
      <c r="I126" s="88"/>
      <c r="J126" s="88"/>
      <c r="K126" s="88">
        <v>1</v>
      </c>
      <c r="L126" s="87" t="s">
        <v>823</v>
      </c>
      <c r="M126" s="90" t="s">
        <v>112</v>
      </c>
      <c r="N126" s="90" t="s">
        <v>113</v>
      </c>
      <c r="O126" s="90" t="s">
        <v>117</v>
      </c>
      <c r="P126" s="87"/>
      <c r="Q126" s="76"/>
    </row>
    <row r="127" spans="1:17" s="15" customFormat="1">
      <c r="A127" s="87"/>
      <c r="B127" s="88">
        <v>8</v>
      </c>
      <c r="C127" s="88"/>
      <c r="D127" s="88"/>
      <c r="E127" s="88"/>
      <c r="F127" s="88"/>
      <c r="G127" s="88"/>
      <c r="H127" s="88" t="s">
        <v>586</v>
      </c>
      <c r="I127" s="88"/>
      <c r="J127" s="88"/>
      <c r="K127" s="88">
        <v>1</v>
      </c>
      <c r="L127" s="87" t="s">
        <v>824</v>
      </c>
      <c r="M127" s="90" t="s">
        <v>112</v>
      </c>
      <c r="N127" s="85" t="s">
        <v>113</v>
      </c>
      <c r="O127" s="90" t="s">
        <v>117</v>
      </c>
      <c r="P127" s="87"/>
      <c r="Q127" s="76"/>
    </row>
    <row r="128" spans="1:17" s="15" customFormat="1">
      <c r="A128" s="87"/>
      <c r="B128" s="88">
        <v>9</v>
      </c>
      <c r="C128" s="88"/>
      <c r="D128" s="88"/>
      <c r="E128" s="88"/>
      <c r="F128" s="88"/>
      <c r="G128" s="88"/>
      <c r="H128" s="88" t="s">
        <v>587</v>
      </c>
      <c r="I128" s="88"/>
      <c r="J128" s="88"/>
      <c r="K128" s="88">
        <v>1</v>
      </c>
      <c r="L128" s="87" t="s">
        <v>596</v>
      </c>
      <c r="M128" s="90" t="s">
        <v>112</v>
      </c>
      <c r="N128" s="85" t="s">
        <v>113</v>
      </c>
      <c r="O128" s="90" t="s">
        <v>117</v>
      </c>
      <c r="P128" s="87"/>
      <c r="Q128" s="76"/>
    </row>
    <row r="129" spans="1:17" s="15" customFormat="1">
      <c r="A129" s="87"/>
      <c r="B129" s="88">
        <v>10</v>
      </c>
      <c r="C129" s="88"/>
      <c r="D129" s="88"/>
      <c r="E129" s="88"/>
      <c r="F129" s="88"/>
      <c r="G129" s="88"/>
      <c r="H129" s="88" t="s">
        <v>588</v>
      </c>
      <c r="I129" s="88"/>
      <c r="J129" s="88"/>
      <c r="K129" s="88">
        <v>1</v>
      </c>
      <c r="L129" s="87" t="s">
        <v>597</v>
      </c>
      <c r="M129" s="90" t="s">
        <v>112</v>
      </c>
      <c r="N129" s="85" t="s">
        <v>113</v>
      </c>
      <c r="O129" s="90" t="s">
        <v>117</v>
      </c>
      <c r="P129" s="87"/>
      <c r="Q129" s="76"/>
    </row>
    <row r="130" spans="1:17" s="15" customFormat="1">
      <c r="A130" s="87"/>
      <c r="B130" s="88">
        <v>11</v>
      </c>
      <c r="C130" s="88"/>
      <c r="D130" s="88"/>
      <c r="E130" s="88"/>
      <c r="F130" s="88"/>
      <c r="G130" s="88"/>
      <c r="H130" s="88" t="s">
        <v>589</v>
      </c>
      <c r="I130" s="88"/>
      <c r="J130" s="88"/>
      <c r="K130" s="88">
        <v>1</v>
      </c>
      <c r="L130" s="87" t="s">
        <v>598</v>
      </c>
      <c r="M130" s="90" t="s">
        <v>112</v>
      </c>
      <c r="N130" s="85" t="s">
        <v>113</v>
      </c>
      <c r="O130" s="90" t="s">
        <v>117</v>
      </c>
      <c r="P130" s="87"/>
      <c r="Q130" s="76"/>
    </row>
    <row r="131" spans="1:17" s="15" customFormat="1">
      <c r="A131" s="87"/>
      <c r="B131" s="88">
        <v>12</v>
      </c>
      <c r="C131" s="88"/>
      <c r="D131" s="88"/>
      <c r="E131" s="88"/>
      <c r="F131" s="88"/>
      <c r="G131" s="88"/>
      <c r="H131" s="88" t="s">
        <v>590</v>
      </c>
      <c r="I131" s="88"/>
      <c r="J131" s="88"/>
      <c r="K131" s="88">
        <v>1</v>
      </c>
      <c r="L131" s="87" t="s">
        <v>599</v>
      </c>
      <c r="M131" s="90" t="s">
        <v>112</v>
      </c>
      <c r="N131" s="85" t="s">
        <v>113</v>
      </c>
      <c r="O131" s="90" t="s">
        <v>784</v>
      </c>
      <c r="P131" s="87"/>
      <c r="Q131" s="76"/>
    </row>
    <row r="132" spans="1:17" s="15" customFormat="1">
      <c r="A132" s="87"/>
      <c r="B132" s="88">
        <v>13</v>
      </c>
      <c r="C132" s="88"/>
      <c r="D132" s="88"/>
      <c r="E132" s="88"/>
      <c r="F132" s="88"/>
      <c r="G132" s="88"/>
      <c r="H132" s="88"/>
      <c r="I132" s="88"/>
      <c r="J132" s="89" t="s">
        <v>74</v>
      </c>
      <c r="K132" s="88">
        <v>1</v>
      </c>
      <c r="L132" s="87" t="s">
        <v>600</v>
      </c>
      <c r="M132" s="90" t="s">
        <v>112</v>
      </c>
      <c r="N132" s="90" t="s">
        <v>113</v>
      </c>
      <c r="O132" s="90" t="s">
        <v>784</v>
      </c>
      <c r="P132" s="93" t="s">
        <v>791</v>
      </c>
      <c r="Q132" s="76"/>
    </row>
    <row r="133" spans="1:17" s="15" customFormat="1">
      <c r="A133" s="87"/>
      <c r="B133" s="88">
        <v>14</v>
      </c>
      <c r="C133" s="88"/>
      <c r="D133" s="88"/>
      <c r="E133" s="88"/>
      <c r="F133" s="88"/>
      <c r="G133" s="88"/>
      <c r="H133" s="88"/>
      <c r="I133" s="88"/>
      <c r="J133" s="89" t="s">
        <v>122</v>
      </c>
      <c r="K133" s="89">
        <v>1</v>
      </c>
      <c r="L133" s="90" t="s">
        <v>825</v>
      </c>
      <c r="M133" s="90" t="s">
        <v>116</v>
      </c>
      <c r="N133" s="90" t="s">
        <v>113</v>
      </c>
      <c r="O133" s="90" t="s">
        <v>784</v>
      </c>
      <c r="P133" s="93" t="s">
        <v>790</v>
      </c>
      <c r="Q133" s="76"/>
    </row>
    <row r="134" spans="1:17" s="15" customFormat="1" ht="14.4" thickBot="1">
      <c r="A134" s="82"/>
      <c r="B134" s="83">
        <v>15</v>
      </c>
      <c r="C134" s="83"/>
      <c r="D134" s="83"/>
      <c r="E134" s="83"/>
      <c r="F134" s="83"/>
      <c r="G134" s="83"/>
      <c r="H134" s="83"/>
      <c r="I134" s="83"/>
      <c r="J134" s="84" t="s">
        <v>60</v>
      </c>
      <c r="K134" s="84">
        <v>1</v>
      </c>
      <c r="L134" s="85" t="s">
        <v>689</v>
      </c>
      <c r="M134" s="85" t="s">
        <v>116</v>
      </c>
      <c r="N134" s="75" t="s">
        <v>108</v>
      </c>
      <c r="O134" s="86" t="s">
        <v>117</v>
      </c>
      <c r="P134" s="91" t="s">
        <v>826</v>
      </c>
      <c r="Q134" s="76"/>
    </row>
    <row r="135" spans="1:17" s="15" customFormat="1" ht="14.4" thickBot="1">
      <c r="A135" s="213" t="s">
        <v>601</v>
      </c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76"/>
    </row>
    <row r="136" spans="1:17" s="15" customFormat="1">
      <c r="A136" s="80"/>
      <c r="B136" s="78">
        <v>1</v>
      </c>
      <c r="C136" s="79"/>
      <c r="D136" s="78"/>
      <c r="E136" s="78"/>
      <c r="F136" s="78"/>
      <c r="G136" s="78"/>
      <c r="H136" s="78" t="s">
        <v>602</v>
      </c>
      <c r="I136" s="78"/>
      <c r="J136" s="78"/>
      <c r="K136" s="78">
        <v>1</v>
      </c>
      <c r="L136" s="77" t="s">
        <v>605</v>
      </c>
      <c r="M136" s="80" t="s">
        <v>101</v>
      </c>
      <c r="N136" s="90" t="s">
        <v>113</v>
      </c>
      <c r="O136" s="81" t="s">
        <v>784</v>
      </c>
      <c r="P136" s="77"/>
      <c r="Q136" s="76"/>
    </row>
    <row r="137" spans="1:17" s="15" customFormat="1">
      <c r="A137" s="90"/>
      <c r="B137" s="88">
        <v>2</v>
      </c>
      <c r="C137" s="89"/>
      <c r="D137" s="88"/>
      <c r="E137" s="88"/>
      <c r="F137" s="88"/>
      <c r="G137" s="88"/>
      <c r="H137" s="88"/>
      <c r="I137" s="88"/>
      <c r="J137" s="89" t="s">
        <v>71</v>
      </c>
      <c r="K137" s="88">
        <v>1</v>
      </c>
      <c r="L137" s="87" t="s">
        <v>603</v>
      </c>
      <c r="M137" s="90" t="s">
        <v>112</v>
      </c>
      <c r="N137" s="90" t="s">
        <v>113</v>
      </c>
      <c r="O137" s="90" t="s">
        <v>784</v>
      </c>
      <c r="P137" s="87" t="s">
        <v>827</v>
      </c>
      <c r="Q137" s="76"/>
    </row>
    <row r="138" spans="1:17" s="15" customFormat="1" ht="14.4" thickBot="1">
      <c r="A138" s="85"/>
      <c r="B138" s="83">
        <v>3</v>
      </c>
      <c r="C138" s="84"/>
      <c r="D138" s="83"/>
      <c r="E138" s="83"/>
      <c r="F138" s="83"/>
      <c r="G138" s="83"/>
      <c r="H138" s="83"/>
      <c r="I138" s="83"/>
      <c r="J138" s="84" t="s">
        <v>78</v>
      </c>
      <c r="K138" s="83">
        <v>4</v>
      </c>
      <c r="L138" s="82" t="s">
        <v>604</v>
      </c>
      <c r="M138" s="85" t="s">
        <v>112</v>
      </c>
      <c r="N138" s="85" t="s">
        <v>113</v>
      </c>
      <c r="O138" s="86" t="s">
        <v>784</v>
      </c>
      <c r="P138" s="91" t="s">
        <v>828</v>
      </c>
      <c r="Q138" s="76"/>
    </row>
    <row r="139" spans="1:17" s="15" customFormat="1" ht="14.4" thickBot="1">
      <c r="A139" s="213" t="s">
        <v>575</v>
      </c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76"/>
    </row>
    <row r="140" spans="1:17" s="15" customFormat="1">
      <c r="A140" s="80"/>
      <c r="B140" s="78">
        <v>1</v>
      </c>
      <c r="C140" s="79"/>
      <c r="D140" s="78"/>
      <c r="E140" s="78"/>
      <c r="F140" s="78"/>
      <c r="G140" s="78"/>
      <c r="H140" s="78"/>
      <c r="I140" s="78"/>
      <c r="J140" s="79" t="s">
        <v>87</v>
      </c>
      <c r="K140" s="78">
        <v>1</v>
      </c>
      <c r="L140" s="77" t="s">
        <v>606</v>
      </c>
      <c r="M140" s="80" t="s">
        <v>112</v>
      </c>
      <c r="N140" s="80" t="s">
        <v>113</v>
      </c>
      <c r="O140" s="81" t="s">
        <v>784</v>
      </c>
      <c r="P140" s="80" t="s">
        <v>803</v>
      </c>
      <c r="Q140" s="76"/>
    </row>
    <row r="141" spans="1:17" s="15" customFormat="1">
      <c r="A141" s="90"/>
      <c r="B141" s="88">
        <v>2</v>
      </c>
      <c r="C141" s="89"/>
      <c r="D141" s="88"/>
      <c r="E141" s="88"/>
      <c r="F141" s="88"/>
      <c r="G141" s="88"/>
      <c r="H141" s="88"/>
      <c r="I141" s="88"/>
      <c r="J141" s="89" t="s">
        <v>88</v>
      </c>
      <c r="K141" s="88">
        <v>1</v>
      </c>
      <c r="L141" s="87" t="s">
        <v>607</v>
      </c>
      <c r="M141" s="90" t="s">
        <v>112</v>
      </c>
      <c r="N141" s="90" t="s">
        <v>113</v>
      </c>
      <c r="O141" s="90" t="s">
        <v>784</v>
      </c>
      <c r="P141" s="90" t="s">
        <v>804</v>
      </c>
      <c r="Q141" s="76"/>
    </row>
    <row r="142" spans="1:17" s="15" customFormat="1">
      <c r="A142" s="90"/>
      <c r="B142" s="88">
        <v>3</v>
      </c>
      <c r="C142" s="89"/>
      <c r="D142" s="88"/>
      <c r="E142" s="88"/>
      <c r="F142" s="88"/>
      <c r="G142" s="88"/>
      <c r="H142" s="88"/>
      <c r="I142" s="88"/>
      <c r="J142" s="89" t="s">
        <v>137</v>
      </c>
      <c r="K142" s="88">
        <v>1</v>
      </c>
      <c r="L142" s="87" t="s">
        <v>608</v>
      </c>
      <c r="M142" s="90" t="s">
        <v>116</v>
      </c>
      <c r="N142" s="75" t="s">
        <v>108</v>
      </c>
      <c r="O142" s="90" t="s">
        <v>117</v>
      </c>
      <c r="P142" s="87" t="s">
        <v>117</v>
      </c>
      <c r="Q142" s="76"/>
    </row>
    <row r="143" spans="1:17" s="15" customFormat="1">
      <c r="A143" s="90"/>
      <c r="B143" s="88">
        <v>4</v>
      </c>
      <c r="C143" s="89"/>
      <c r="D143" s="88"/>
      <c r="E143" s="88"/>
      <c r="F143" s="88"/>
      <c r="G143" s="88"/>
      <c r="H143" s="88"/>
      <c r="I143" s="88"/>
      <c r="J143" s="89" t="s">
        <v>150</v>
      </c>
      <c r="K143" s="89">
        <v>2</v>
      </c>
      <c r="L143" s="90" t="s">
        <v>609</v>
      </c>
      <c r="M143" s="90" t="s">
        <v>116</v>
      </c>
      <c r="N143" s="90" t="s">
        <v>113</v>
      </c>
      <c r="O143" s="90" t="s">
        <v>784</v>
      </c>
      <c r="P143" s="87" t="s">
        <v>117</v>
      </c>
      <c r="Q143" s="76"/>
    </row>
    <row r="144" spans="1:17" s="15" customFormat="1">
      <c r="A144" s="90"/>
      <c r="B144" s="88">
        <v>5</v>
      </c>
      <c r="C144" s="89"/>
      <c r="D144" s="88"/>
      <c r="E144" s="88"/>
      <c r="F144" s="88"/>
      <c r="G144" s="88"/>
      <c r="H144" s="88"/>
      <c r="I144" s="88"/>
      <c r="J144" s="89" t="s">
        <v>148</v>
      </c>
      <c r="K144" s="89">
        <v>2</v>
      </c>
      <c r="L144" s="90" t="s">
        <v>491</v>
      </c>
      <c r="M144" s="90" t="s">
        <v>116</v>
      </c>
      <c r="N144" s="90" t="s">
        <v>113</v>
      </c>
      <c r="O144" s="90" t="s">
        <v>784</v>
      </c>
      <c r="P144" s="87" t="s">
        <v>117</v>
      </c>
      <c r="Q144" s="76"/>
    </row>
    <row r="145" spans="1:17" s="15" customFormat="1">
      <c r="A145" s="90"/>
      <c r="B145" s="88">
        <v>6</v>
      </c>
      <c r="C145" s="89"/>
      <c r="D145" s="88"/>
      <c r="E145" s="88"/>
      <c r="F145" s="88"/>
      <c r="G145" s="88"/>
      <c r="H145" s="88"/>
      <c r="I145" s="88"/>
      <c r="J145" s="89" t="s">
        <v>146</v>
      </c>
      <c r="K145" s="88">
        <v>2</v>
      </c>
      <c r="L145" s="90" t="s">
        <v>610</v>
      </c>
      <c r="M145" s="90" t="s">
        <v>116</v>
      </c>
      <c r="N145" s="90" t="s">
        <v>113</v>
      </c>
      <c r="O145" s="90" t="s">
        <v>784</v>
      </c>
      <c r="P145" s="87" t="s">
        <v>117</v>
      </c>
      <c r="Q145" s="76"/>
    </row>
    <row r="146" spans="1:17" s="15" customFormat="1" ht="14.4" thickBot="1">
      <c r="A146" s="85"/>
      <c r="B146" s="83">
        <v>7</v>
      </c>
      <c r="C146" s="84"/>
      <c r="D146" s="83"/>
      <c r="E146" s="83"/>
      <c r="F146" s="83"/>
      <c r="G146" s="83"/>
      <c r="H146" s="83"/>
      <c r="I146" s="83"/>
      <c r="J146" s="84" t="s">
        <v>152</v>
      </c>
      <c r="K146" s="84">
        <v>2</v>
      </c>
      <c r="L146" s="85" t="s">
        <v>490</v>
      </c>
      <c r="M146" s="85" t="s">
        <v>116</v>
      </c>
      <c r="N146" s="90" t="s">
        <v>113</v>
      </c>
      <c r="O146" s="86" t="s">
        <v>784</v>
      </c>
      <c r="P146" s="82" t="s">
        <v>117</v>
      </c>
      <c r="Q146" s="76"/>
    </row>
    <row r="147" spans="1:17" s="15" customFormat="1" ht="14.4" thickBot="1">
      <c r="A147" s="213" t="s">
        <v>611</v>
      </c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76"/>
    </row>
    <row r="148" spans="1:17" s="15" customFormat="1">
      <c r="A148" s="80"/>
      <c r="B148" s="78">
        <v>1</v>
      </c>
      <c r="C148" s="79"/>
      <c r="D148" s="78"/>
      <c r="E148" s="78"/>
      <c r="F148" s="78"/>
      <c r="G148" s="78"/>
      <c r="H148" s="78"/>
      <c r="I148" s="78"/>
      <c r="J148" s="79" t="s">
        <v>92</v>
      </c>
      <c r="K148" s="78">
        <v>1</v>
      </c>
      <c r="L148" s="77" t="s">
        <v>612</v>
      </c>
      <c r="M148" s="80" t="s">
        <v>112</v>
      </c>
      <c r="N148" s="80" t="s">
        <v>113</v>
      </c>
      <c r="O148" s="90" t="s">
        <v>784</v>
      </c>
      <c r="P148" s="77" t="s">
        <v>829</v>
      </c>
      <c r="Q148" s="76"/>
    </row>
    <row r="149" spans="1:17" s="15" customFormat="1">
      <c r="A149" s="90"/>
      <c r="B149" s="88">
        <v>2</v>
      </c>
      <c r="C149" s="89"/>
      <c r="D149" s="88"/>
      <c r="E149" s="88"/>
      <c r="F149" s="88"/>
      <c r="G149" s="88"/>
      <c r="H149" s="88"/>
      <c r="I149" s="88"/>
      <c r="J149" s="89" t="s">
        <v>33</v>
      </c>
      <c r="K149" s="88">
        <v>1</v>
      </c>
      <c r="L149" s="87" t="s">
        <v>613</v>
      </c>
      <c r="M149" s="90" t="s">
        <v>112</v>
      </c>
      <c r="N149" s="90" t="s">
        <v>113</v>
      </c>
      <c r="O149" s="90" t="s">
        <v>784</v>
      </c>
      <c r="P149" s="87" t="s">
        <v>830</v>
      </c>
      <c r="Q149" s="76"/>
    </row>
    <row r="150" spans="1:17" s="15" customFormat="1">
      <c r="A150" s="90"/>
      <c r="B150" s="88">
        <v>3</v>
      </c>
      <c r="C150" s="89"/>
      <c r="D150" s="88"/>
      <c r="E150" s="88"/>
      <c r="F150" s="88"/>
      <c r="G150" s="88"/>
      <c r="H150" s="88"/>
      <c r="I150" s="88"/>
      <c r="J150" s="89" t="s">
        <v>661</v>
      </c>
      <c r="K150" s="88">
        <v>1</v>
      </c>
      <c r="L150" s="87" t="s">
        <v>659</v>
      </c>
      <c r="M150" s="90" t="s">
        <v>112</v>
      </c>
      <c r="N150" s="90" t="s">
        <v>113</v>
      </c>
      <c r="O150" s="90" t="s">
        <v>784</v>
      </c>
      <c r="P150" s="87" t="s">
        <v>831</v>
      </c>
      <c r="Q150" s="76"/>
    </row>
    <row r="151" spans="1:17" s="15" customFormat="1">
      <c r="A151" s="85"/>
      <c r="B151" s="83">
        <v>4</v>
      </c>
      <c r="C151" s="84"/>
      <c r="D151" s="83"/>
      <c r="E151" s="83"/>
      <c r="F151" s="83"/>
      <c r="G151" s="83"/>
      <c r="H151" s="83"/>
      <c r="I151" s="83"/>
      <c r="J151" s="89" t="s">
        <v>67</v>
      </c>
      <c r="K151" s="88">
        <v>1</v>
      </c>
      <c r="L151" s="87" t="s">
        <v>614</v>
      </c>
      <c r="M151" s="90" t="s">
        <v>112</v>
      </c>
      <c r="N151" s="90" t="s">
        <v>113</v>
      </c>
      <c r="O151" s="90" t="s">
        <v>784</v>
      </c>
      <c r="P151" s="93" t="s">
        <v>791</v>
      </c>
      <c r="Q151" s="76"/>
    </row>
    <row r="152" spans="1:17" s="15" customFormat="1" ht="14.4" thickBot="1">
      <c r="A152" s="85"/>
      <c r="B152" s="83">
        <v>5</v>
      </c>
      <c r="C152" s="84"/>
      <c r="D152" s="83"/>
      <c r="E152" s="83"/>
      <c r="F152" s="83"/>
      <c r="G152" s="83"/>
      <c r="H152" s="83"/>
      <c r="I152" s="83"/>
      <c r="J152" s="84" t="s">
        <v>153</v>
      </c>
      <c r="K152" s="83">
        <v>2</v>
      </c>
      <c r="L152" s="82" t="s">
        <v>615</v>
      </c>
      <c r="M152" s="85" t="s">
        <v>116</v>
      </c>
      <c r="N152" s="85" t="s">
        <v>113</v>
      </c>
      <c r="O152" s="90" t="s">
        <v>784</v>
      </c>
      <c r="P152" s="82" t="s">
        <v>832</v>
      </c>
      <c r="Q152" s="76"/>
    </row>
    <row r="153" spans="1:17" s="15" customFormat="1" ht="14.4" thickBot="1">
      <c r="A153" s="213" t="s">
        <v>576</v>
      </c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76"/>
    </row>
    <row r="154" spans="1:17" s="15" customFormat="1" ht="14.4" thickBot="1">
      <c r="A154" s="75"/>
      <c r="B154" s="73">
        <v>1</v>
      </c>
      <c r="C154" s="74"/>
      <c r="D154" s="73"/>
      <c r="E154" s="73"/>
      <c r="F154" s="73"/>
      <c r="G154" s="73"/>
      <c r="H154" s="73"/>
      <c r="I154" s="73"/>
      <c r="J154" s="74" t="s">
        <v>86</v>
      </c>
      <c r="K154" s="73">
        <v>2</v>
      </c>
      <c r="L154" s="72" t="s">
        <v>616</v>
      </c>
      <c r="M154" s="75" t="s">
        <v>112</v>
      </c>
      <c r="N154" s="75" t="s">
        <v>113</v>
      </c>
      <c r="O154" s="90" t="s">
        <v>117</v>
      </c>
      <c r="P154" s="99" t="s">
        <v>791</v>
      </c>
      <c r="Q154" s="76"/>
    </row>
    <row r="155" spans="1:17" s="15" customFormat="1" ht="14.4" thickBot="1">
      <c r="A155" s="213" t="s">
        <v>833</v>
      </c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76"/>
    </row>
    <row r="156" spans="1:17" s="15" customFormat="1">
      <c r="A156" s="80"/>
      <c r="B156" s="78">
        <v>1</v>
      </c>
      <c r="C156" s="79"/>
      <c r="D156" s="78"/>
      <c r="E156" s="78"/>
      <c r="F156" s="78"/>
      <c r="G156" s="78"/>
      <c r="H156" s="78"/>
      <c r="I156" s="78"/>
      <c r="J156" s="79" t="s">
        <v>34</v>
      </c>
      <c r="K156" s="78">
        <v>1</v>
      </c>
      <c r="L156" s="77" t="s">
        <v>834</v>
      </c>
      <c r="M156" s="80" t="s">
        <v>112</v>
      </c>
      <c r="N156" s="80" t="s">
        <v>113</v>
      </c>
      <c r="O156" s="90" t="s">
        <v>784</v>
      </c>
      <c r="P156" s="80" t="s">
        <v>814</v>
      </c>
      <c r="Q156" s="76"/>
    </row>
    <row r="157" spans="1:17" s="15" customFormat="1">
      <c r="A157" s="90"/>
      <c r="B157" s="88">
        <v>2</v>
      </c>
      <c r="C157" s="89"/>
      <c r="D157" s="88"/>
      <c r="E157" s="88"/>
      <c r="F157" s="88"/>
      <c r="G157" s="88"/>
      <c r="H157" s="88"/>
      <c r="I157" s="88"/>
      <c r="J157" s="89" t="s">
        <v>157</v>
      </c>
      <c r="K157" s="88">
        <v>1</v>
      </c>
      <c r="L157" s="87" t="s">
        <v>835</v>
      </c>
      <c r="M157" s="90" t="s">
        <v>112</v>
      </c>
      <c r="N157" s="90" t="s">
        <v>113</v>
      </c>
      <c r="O157" s="90" t="s">
        <v>784</v>
      </c>
      <c r="P157" s="90" t="s">
        <v>836</v>
      </c>
      <c r="Q157" s="76"/>
    </row>
    <row r="158" spans="1:17" s="15" customFormat="1">
      <c r="A158" s="90"/>
      <c r="B158" s="88">
        <v>3</v>
      </c>
      <c r="C158" s="89"/>
      <c r="D158" s="88"/>
      <c r="E158" s="88"/>
      <c r="F158" s="88"/>
      <c r="G158" s="88"/>
      <c r="H158" s="88"/>
      <c r="I158" s="88"/>
      <c r="J158" s="89" t="s">
        <v>114</v>
      </c>
      <c r="K158" s="88">
        <v>1</v>
      </c>
      <c r="L158" s="87" t="s">
        <v>837</v>
      </c>
      <c r="M158" s="90" t="s">
        <v>112</v>
      </c>
      <c r="N158" s="90" t="s">
        <v>113</v>
      </c>
      <c r="O158" s="90" t="s">
        <v>784</v>
      </c>
      <c r="P158" s="90" t="s">
        <v>838</v>
      </c>
      <c r="Q158" s="76"/>
    </row>
    <row r="159" spans="1:17" s="15" customFormat="1" ht="14.4" thickBot="1">
      <c r="A159" s="86"/>
      <c r="B159" s="94">
        <v>4</v>
      </c>
      <c r="C159" s="95"/>
      <c r="D159" s="94"/>
      <c r="E159" s="94"/>
      <c r="F159" s="94"/>
      <c r="G159" s="94"/>
      <c r="H159" s="94"/>
      <c r="I159" s="94"/>
      <c r="J159" s="95" t="s">
        <v>46</v>
      </c>
      <c r="K159" s="94">
        <v>1</v>
      </c>
      <c r="L159" s="97" t="s">
        <v>839</v>
      </c>
      <c r="M159" s="86" t="s">
        <v>112</v>
      </c>
      <c r="N159" s="86" t="s">
        <v>113</v>
      </c>
      <c r="O159" s="90" t="s">
        <v>784</v>
      </c>
      <c r="P159" s="97" t="s">
        <v>55</v>
      </c>
      <c r="Q159" s="76"/>
    </row>
    <row r="160" spans="1:17" s="15" customFormat="1" ht="14.4" thickBot="1">
      <c r="A160" s="213" t="s">
        <v>840</v>
      </c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76"/>
    </row>
    <row r="161" spans="1:184" s="15" customFormat="1">
      <c r="A161" s="80"/>
      <c r="B161" s="78">
        <v>1</v>
      </c>
      <c r="C161" s="79"/>
      <c r="D161" s="78"/>
      <c r="E161" s="78"/>
      <c r="F161" s="78"/>
      <c r="G161" s="78"/>
      <c r="H161" s="78"/>
      <c r="I161" s="78"/>
      <c r="J161" s="79" t="s">
        <v>49</v>
      </c>
      <c r="K161" s="78">
        <v>1</v>
      </c>
      <c r="L161" s="77" t="s">
        <v>841</v>
      </c>
      <c r="M161" s="80" t="s">
        <v>112</v>
      </c>
      <c r="N161" s="80" t="s">
        <v>113</v>
      </c>
      <c r="O161" s="90" t="s">
        <v>784</v>
      </c>
      <c r="P161" s="80" t="s">
        <v>814</v>
      </c>
      <c r="Q161" s="76"/>
    </row>
    <row r="162" spans="1:184" s="15" customFormat="1">
      <c r="A162" s="90"/>
      <c r="B162" s="88">
        <v>2</v>
      </c>
      <c r="C162" s="89"/>
      <c r="D162" s="88"/>
      <c r="E162" s="88"/>
      <c r="F162" s="88"/>
      <c r="G162" s="88"/>
      <c r="H162" s="88"/>
      <c r="I162" s="88"/>
      <c r="J162" s="89" t="s">
        <v>50</v>
      </c>
      <c r="K162" s="88">
        <v>1</v>
      </c>
      <c r="L162" s="87" t="s">
        <v>842</v>
      </c>
      <c r="M162" s="90" t="s">
        <v>112</v>
      </c>
      <c r="N162" s="90" t="s">
        <v>113</v>
      </c>
      <c r="O162" s="90" t="s">
        <v>784</v>
      </c>
      <c r="P162" s="90" t="s">
        <v>814</v>
      </c>
      <c r="Q162" s="76"/>
    </row>
    <row r="163" spans="1:184" s="15" customFormat="1">
      <c r="A163" s="90"/>
      <c r="B163" s="88">
        <v>3</v>
      </c>
      <c r="C163" s="89"/>
      <c r="D163" s="88"/>
      <c r="E163" s="88"/>
      <c r="F163" s="88"/>
      <c r="G163" s="88"/>
      <c r="H163" s="88"/>
      <c r="I163" s="88"/>
      <c r="J163" s="89" t="s">
        <v>47</v>
      </c>
      <c r="K163" s="88">
        <v>1</v>
      </c>
      <c r="L163" s="87" t="s">
        <v>843</v>
      </c>
      <c r="M163" s="90" t="s">
        <v>112</v>
      </c>
      <c r="N163" s="90" t="s">
        <v>113</v>
      </c>
      <c r="O163" s="90" t="s">
        <v>784</v>
      </c>
      <c r="P163" s="90" t="s">
        <v>814</v>
      </c>
      <c r="Q163" s="76"/>
    </row>
    <row r="164" spans="1:184" s="15" customFormat="1">
      <c r="A164" s="90"/>
      <c r="B164" s="88">
        <v>4</v>
      </c>
      <c r="C164" s="89"/>
      <c r="D164" s="88"/>
      <c r="E164" s="88"/>
      <c r="F164" s="88"/>
      <c r="G164" s="88"/>
      <c r="H164" s="88"/>
      <c r="I164" s="88"/>
      <c r="J164" s="89" t="s">
        <v>157</v>
      </c>
      <c r="K164" s="88">
        <v>2</v>
      </c>
      <c r="L164" s="87" t="s">
        <v>835</v>
      </c>
      <c r="M164" s="90" t="s">
        <v>112</v>
      </c>
      <c r="N164" s="90" t="s">
        <v>113</v>
      </c>
      <c r="O164" s="90" t="s">
        <v>784</v>
      </c>
      <c r="P164" s="90" t="s">
        <v>814</v>
      </c>
      <c r="Q164" s="76"/>
    </row>
    <row r="165" spans="1:184" s="15" customFormat="1">
      <c r="A165" s="90"/>
      <c r="B165" s="88">
        <v>5</v>
      </c>
      <c r="C165" s="89"/>
      <c r="D165" s="88"/>
      <c r="E165" s="88"/>
      <c r="F165" s="88"/>
      <c r="G165" s="88"/>
      <c r="H165" s="88"/>
      <c r="I165" s="88"/>
      <c r="J165" s="89" t="s">
        <v>114</v>
      </c>
      <c r="K165" s="88">
        <v>2</v>
      </c>
      <c r="L165" s="87" t="s">
        <v>837</v>
      </c>
      <c r="M165" s="90" t="s">
        <v>112</v>
      </c>
      <c r="N165" s="90" t="s">
        <v>113</v>
      </c>
      <c r="O165" s="90" t="s">
        <v>784</v>
      </c>
      <c r="P165" s="90" t="s">
        <v>814</v>
      </c>
      <c r="Q165" s="76"/>
    </row>
    <row r="166" spans="1:184" s="15" customFormat="1">
      <c r="A166" s="90"/>
      <c r="B166" s="88">
        <v>6</v>
      </c>
      <c r="C166" s="89"/>
      <c r="D166" s="88"/>
      <c r="E166" s="88"/>
      <c r="F166" s="88"/>
      <c r="G166" s="88"/>
      <c r="H166" s="88"/>
      <c r="I166" s="88"/>
      <c r="J166" s="89" t="s">
        <v>48</v>
      </c>
      <c r="K166" s="88">
        <v>1</v>
      </c>
      <c r="L166" s="87" t="s">
        <v>844</v>
      </c>
      <c r="M166" s="90" t="s">
        <v>112</v>
      </c>
      <c r="N166" s="90" t="s">
        <v>113</v>
      </c>
      <c r="O166" s="90" t="s">
        <v>784</v>
      </c>
      <c r="P166" s="87" t="s">
        <v>845</v>
      </c>
      <c r="Q166" s="76"/>
    </row>
    <row r="167" spans="1:184" s="15" customFormat="1">
      <c r="A167" s="90"/>
      <c r="B167" s="88">
        <v>7</v>
      </c>
      <c r="C167" s="89"/>
      <c r="D167" s="88"/>
      <c r="E167" s="88"/>
      <c r="F167" s="88"/>
      <c r="G167" s="88"/>
      <c r="H167" s="88"/>
      <c r="I167" s="88"/>
      <c r="J167" s="89" t="s">
        <v>2</v>
      </c>
      <c r="K167" s="88">
        <v>1</v>
      </c>
      <c r="L167" s="87" t="s">
        <v>846</v>
      </c>
      <c r="M167" s="90" t="s">
        <v>112</v>
      </c>
      <c r="N167" s="90" t="s">
        <v>113</v>
      </c>
      <c r="O167" s="90" t="s">
        <v>784</v>
      </c>
      <c r="P167" s="87" t="s">
        <v>845</v>
      </c>
      <c r="Q167" s="76"/>
    </row>
    <row r="168" spans="1:184" s="15" customFormat="1" ht="14.4" thickBot="1">
      <c r="A168" s="86"/>
      <c r="B168" s="94">
        <v>8</v>
      </c>
      <c r="C168" s="95"/>
      <c r="D168" s="94"/>
      <c r="E168" s="94"/>
      <c r="F168" s="94"/>
      <c r="G168" s="94"/>
      <c r="H168" s="94"/>
      <c r="I168" s="94"/>
      <c r="J168" s="95" t="s">
        <v>53</v>
      </c>
      <c r="K168" s="94">
        <v>2</v>
      </c>
      <c r="L168" s="97" t="s">
        <v>847</v>
      </c>
      <c r="M168" s="86" t="s">
        <v>112</v>
      </c>
      <c r="N168" s="86" t="s">
        <v>113</v>
      </c>
      <c r="O168" s="86" t="s">
        <v>784</v>
      </c>
      <c r="P168" s="97" t="s">
        <v>803</v>
      </c>
      <c r="Q168" s="76"/>
    </row>
    <row r="169" spans="1:184" s="18" customFormat="1" ht="30.6" thickBot="1">
      <c r="A169" s="209" t="s">
        <v>848</v>
      </c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1"/>
      <c r="Q169" s="68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1"/>
    </row>
    <row r="170" spans="1:184" s="20" customFormat="1" ht="41.4" thickBot="1">
      <c r="A170" s="69" t="s">
        <v>472</v>
      </c>
      <c r="B170" s="69" t="s">
        <v>474</v>
      </c>
      <c r="C170" s="69" t="s">
        <v>140</v>
      </c>
      <c r="D170" s="69" t="s">
        <v>525</v>
      </c>
      <c r="E170" s="69" t="s">
        <v>526</v>
      </c>
      <c r="F170" s="69" t="s">
        <v>527</v>
      </c>
      <c r="G170" s="69" t="s">
        <v>528</v>
      </c>
      <c r="H170" s="69" t="s">
        <v>529</v>
      </c>
      <c r="I170" s="69" t="s">
        <v>653</v>
      </c>
      <c r="J170" s="69" t="s">
        <v>98</v>
      </c>
      <c r="K170" s="69" t="s">
        <v>99</v>
      </c>
      <c r="L170" s="69" t="s">
        <v>100</v>
      </c>
      <c r="M170" s="69" t="s">
        <v>101</v>
      </c>
      <c r="N170" s="69" t="s">
        <v>102</v>
      </c>
      <c r="O170" s="69" t="s">
        <v>783</v>
      </c>
      <c r="P170" s="69" t="s">
        <v>103</v>
      </c>
      <c r="Q170" s="70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</row>
    <row r="171" spans="1:184" s="15" customFormat="1" ht="14.4" thickBot="1">
      <c r="A171" s="213" t="s">
        <v>577</v>
      </c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76"/>
    </row>
    <row r="172" spans="1:184" s="15" customFormat="1">
      <c r="A172" s="80"/>
      <c r="B172" s="78">
        <v>1</v>
      </c>
      <c r="C172" s="79"/>
      <c r="D172" s="78"/>
      <c r="E172" s="78"/>
      <c r="F172" s="78"/>
      <c r="G172" s="78"/>
      <c r="H172" s="78"/>
      <c r="I172" s="78"/>
      <c r="J172" s="79" t="s">
        <v>3</v>
      </c>
      <c r="K172" s="78">
        <v>1</v>
      </c>
      <c r="L172" s="77" t="s">
        <v>619</v>
      </c>
      <c r="M172" s="80" t="s">
        <v>112</v>
      </c>
      <c r="N172" s="80" t="s">
        <v>113</v>
      </c>
      <c r="O172" s="90" t="s">
        <v>784</v>
      </c>
      <c r="P172" s="77" t="s">
        <v>849</v>
      </c>
      <c r="Q172" s="76"/>
    </row>
    <row r="173" spans="1:184" s="15" customFormat="1">
      <c r="A173" s="90"/>
      <c r="B173" s="88">
        <v>2</v>
      </c>
      <c r="C173" s="89"/>
      <c r="D173" s="88"/>
      <c r="E173" s="88"/>
      <c r="F173" s="88"/>
      <c r="G173" s="88"/>
      <c r="H173" s="88"/>
      <c r="I173" s="88"/>
      <c r="J173" s="89" t="s">
        <v>8</v>
      </c>
      <c r="K173" s="88">
        <v>1</v>
      </c>
      <c r="L173" s="87" t="s">
        <v>620</v>
      </c>
      <c r="M173" s="90" t="s">
        <v>112</v>
      </c>
      <c r="N173" s="90" t="s">
        <v>113</v>
      </c>
      <c r="O173" s="90" t="s">
        <v>784</v>
      </c>
      <c r="P173" s="87" t="s">
        <v>849</v>
      </c>
      <c r="Q173" s="76"/>
    </row>
    <row r="174" spans="1:184" s="15" customFormat="1">
      <c r="A174" s="87"/>
      <c r="B174" s="88">
        <v>3</v>
      </c>
      <c r="C174" s="88"/>
      <c r="D174" s="88"/>
      <c r="E174" s="88"/>
      <c r="F174" s="88"/>
      <c r="G174" s="88"/>
      <c r="H174" s="88"/>
      <c r="I174" s="88"/>
      <c r="J174" s="89" t="s">
        <v>9</v>
      </c>
      <c r="K174" s="88">
        <v>1</v>
      </c>
      <c r="L174" s="87" t="s">
        <v>621</v>
      </c>
      <c r="M174" s="90" t="s">
        <v>112</v>
      </c>
      <c r="N174" s="90" t="s">
        <v>113</v>
      </c>
      <c r="O174" s="90" t="s">
        <v>784</v>
      </c>
      <c r="P174" s="87" t="s">
        <v>849</v>
      </c>
      <c r="Q174" s="76"/>
    </row>
    <row r="175" spans="1:184" s="15" customFormat="1">
      <c r="A175" s="87"/>
      <c r="B175" s="88">
        <v>4</v>
      </c>
      <c r="C175" s="88"/>
      <c r="D175" s="88"/>
      <c r="E175" s="88"/>
      <c r="F175" s="88"/>
      <c r="G175" s="88"/>
      <c r="H175" s="88"/>
      <c r="I175" s="88"/>
      <c r="J175" s="89" t="s">
        <v>56</v>
      </c>
      <c r="K175" s="88">
        <v>1</v>
      </c>
      <c r="L175" s="87" t="s">
        <v>622</v>
      </c>
      <c r="M175" s="90" t="s">
        <v>112</v>
      </c>
      <c r="N175" s="90" t="s">
        <v>113</v>
      </c>
      <c r="O175" s="90" t="s">
        <v>784</v>
      </c>
      <c r="P175" s="87" t="s">
        <v>849</v>
      </c>
      <c r="Q175" s="76"/>
    </row>
    <row r="176" spans="1:184" s="15" customFormat="1">
      <c r="A176" s="87"/>
      <c r="B176" s="88">
        <v>5</v>
      </c>
      <c r="C176" s="88"/>
      <c r="D176" s="88"/>
      <c r="E176" s="88"/>
      <c r="F176" s="88"/>
      <c r="G176" s="88"/>
      <c r="H176" s="88"/>
      <c r="I176" s="88"/>
      <c r="J176" s="89" t="s">
        <v>7</v>
      </c>
      <c r="K176" s="88">
        <v>2</v>
      </c>
      <c r="L176" s="87" t="s">
        <v>623</v>
      </c>
      <c r="M176" s="90" t="s">
        <v>112</v>
      </c>
      <c r="N176" s="90" t="s">
        <v>113</v>
      </c>
      <c r="O176" s="90" t="s">
        <v>784</v>
      </c>
      <c r="P176" s="87" t="s">
        <v>803</v>
      </c>
      <c r="Q176" s="76"/>
    </row>
    <row r="177" spans="1:184" s="15" customFormat="1">
      <c r="A177" s="87"/>
      <c r="B177" s="88">
        <v>6</v>
      </c>
      <c r="C177" s="88"/>
      <c r="D177" s="88"/>
      <c r="E177" s="88"/>
      <c r="F177" s="88"/>
      <c r="G177" s="88"/>
      <c r="H177" s="88"/>
      <c r="I177" s="88"/>
      <c r="J177" s="89" t="s">
        <v>54</v>
      </c>
      <c r="K177" s="88">
        <v>2</v>
      </c>
      <c r="L177" s="87" t="s">
        <v>624</v>
      </c>
      <c r="M177" s="90" t="s">
        <v>112</v>
      </c>
      <c r="N177" s="90" t="s">
        <v>113</v>
      </c>
      <c r="O177" s="90" t="s">
        <v>784</v>
      </c>
      <c r="P177" s="87" t="s">
        <v>803</v>
      </c>
      <c r="Q177" s="76"/>
    </row>
    <row r="178" spans="1:184" s="15" customFormat="1">
      <c r="A178" s="87"/>
      <c r="B178" s="88">
        <v>7</v>
      </c>
      <c r="C178" s="88"/>
      <c r="D178" s="88"/>
      <c r="E178" s="88"/>
      <c r="F178" s="88"/>
      <c r="G178" s="88"/>
      <c r="H178" s="88"/>
      <c r="I178" s="88"/>
      <c r="J178" s="89" t="s">
        <v>52</v>
      </c>
      <c r="K178" s="88">
        <v>1</v>
      </c>
      <c r="L178" s="87" t="s">
        <v>625</v>
      </c>
      <c r="M178" s="90" t="s">
        <v>112</v>
      </c>
      <c r="N178" s="90" t="s">
        <v>113</v>
      </c>
      <c r="O178" s="90" t="s">
        <v>784</v>
      </c>
      <c r="P178" s="87" t="s">
        <v>818</v>
      </c>
      <c r="Q178" s="76"/>
    </row>
    <row r="179" spans="1:184" s="15" customFormat="1">
      <c r="A179" s="87"/>
      <c r="B179" s="88">
        <v>8</v>
      </c>
      <c r="C179" s="88"/>
      <c r="D179" s="88"/>
      <c r="E179" s="88"/>
      <c r="F179" s="88"/>
      <c r="G179" s="88"/>
      <c r="H179" s="88"/>
      <c r="I179" s="88"/>
      <c r="J179" s="89" t="s">
        <v>51</v>
      </c>
      <c r="K179" s="88">
        <v>2</v>
      </c>
      <c r="L179" s="87" t="s">
        <v>626</v>
      </c>
      <c r="M179" s="90" t="s">
        <v>112</v>
      </c>
      <c r="N179" s="90" t="s">
        <v>113</v>
      </c>
      <c r="O179" s="90" t="s">
        <v>784</v>
      </c>
      <c r="P179" s="87" t="s">
        <v>818</v>
      </c>
      <c r="Q179" s="76"/>
    </row>
    <row r="180" spans="1:184" s="15" customFormat="1">
      <c r="A180" s="87"/>
      <c r="B180" s="88">
        <v>9</v>
      </c>
      <c r="C180" s="88"/>
      <c r="D180" s="88"/>
      <c r="E180" s="88"/>
      <c r="F180" s="88"/>
      <c r="G180" s="88"/>
      <c r="H180" s="88"/>
      <c r="I180" s="88"/>
      <c r="J180" s="89" t="s">
        <v>468</v>
      </c>
      <c r="K180" s="88">
        <v>3</v>
      </c>
      <c r="L180" s="87" t="s">
        <v>627</v>
      </c>
      <c r="M180" s="90" t="s">
        <v>112</v>
      </c>
      <c r="N180" s="90" t="s">
        <v>113</v>
      </c>
      <c r="O180" s="90" t="s">
        <v>784</v>
      </c>
      <c r="P180" s="87" t="s">
        <v>803</v>
      </c>
      <c r="Q180" s="76"/>
    </row>
    <row r="181" spans="1:184" s="15" customFormat="1">
      <c r="A181" s="87"/>
      <c r="B181" s="88">
        <v>10</v>
      </c>
      <c r="C181" s="88"/>
      <c r="D181" s="88"/>
      <c r="E181" s="88"/>
      <c r="F181" s="88"/>
      <c r="G181" s="88"/>
      <c r="H181" s="88"/>
      <c r="I181" s="88"/>
      <c r="J181" s="89" t="s">
        <v>573</v>
      </c>
      <c r="K181" s="88">
        <v>1</v>
      </c>
      <c r="L181" s="87" t="s">
        <v>628</v>
      </c>
      <c r="M181" s="90" t="s">
        <v>112</v>
      </c>
      <c r="N181" s="90" t="s">
        <v>113</v>
      </c>
      <c r="O181" s="90" t="s">
        <v>784</v>
      </c>
      <c r="P181" s="93" t="s">
        <v>27</v>
      </c>
      <c r="Q181" s="76"/>
    </row>
    <row r="182" spans="1:184" s="15" customFormat="1">
      <c r="A182" s="87"/>
      <c r="B182" s="88">
        <v>11</v>
      </c>
      <c r="C182" s="88"/>
      <c r="D182" s="88"/>
      <c r="E182" s="88"/>
      <c r="F182" s="88"/>
      <c r="G182" s="88"/>
      <c r="H182" s="88"/>
      <c r="I182" s="88"/>
      <c r="J182" s="89" t="s">
        <v>617</v>
      </c>
      <c r="K182" s="88">
        <v>1</v>
      </c>
      <c r="L182" s="87" t="s">
        <v>629</v>
      </c>
      <c r="M182" s="90" t="s">
        <v>112</v>
      </c>
      <c r="N182" s="90" t="s">
        <v>113</v>
      </c>
      <c r="O182" s="90" t="s">
        <v>784</v>
      </c>
      <c r="P182" s="93" t="s">
        <v>12</v>
      </c>
      <c r="Q182" s="76"/>
    </row>
    <row r="183" spans="1:184" s="15" customFormat="1" ht="14.4" thickBot="1">
      <c r="A183" s="82"/>
      <c r="B183" s="83">
        <v>12</v>
      </c>
      <c r="C183" s="83"/>
      <c r="D183" s="83"/>
      <c r="E183" s="83"/>
      <c r="F183" s="83"/>
      <c r="G183" s="83"/>
      <c r="H183" s="83"/>
      <c r="I183" s="83"/>
      <c r="J183" s="84" t="s">
        <v>144</v>
      </c>
      <c r="K183" s="84">
        <v>36</v>
      </c>
      <c r="L183" s="85" t="s">
        <v>618</v>
      </c>
      <c r="M183" s="85" t="s">
        <v>116</v>
      </c>
      <c r="N183" s="85" t="s">
        <v>4</v>
      </c>
      <c r="O183" s="90" t="s">
        <v>784</v>
      </c>
      <c r="P183" s="82" t="s">
        <v>117</v>
      </c>
      <c r="Q183" s="76"/>
    </row>
    <row r="184" spans="1:184" s="14" customFormat="1" ht="14.4" thickBot="1">
      <c r="A184" s="213" t="s">
        <v>578</v>
      </c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</row>
    <row r="185" spans="1:184" s="15" customFormat="1">
      <c r="A185" s="80"/>
      <c r="B185" s="78">
        <v>1</v>
      </c>
      <c r="C185" s="79"/>
      <c r="D185" s="78"/>
      <c r="E185" s="78"/>
      <c r="F185" s="78"/>
      <c r="G185" s="78"/>
      <c r="H185" s="78"/>
      <c r="I185" s="78"/>
      <c r="J185" s="79" t="s">
        <v>633</v>
      </c>
      <c r="K185" s="78">
        <v>1</v>
      </c>
      <c r="L185" s="77" t="s">
        <v>630</v>
      </c>
      <c r="M185" s="80" t="s">
        <v>112</v>
      </c>
      <c r="N185" s="80" t="s">
        <v>113</v>
      </c>
      <c r="O185" s="90" t="s">
        <v>784</v>
      </c>
      <c r="P185" s="77" t="s">
        <v>849</v>
      </c>
      <c r="Q185" s="76"/>
    </row>
    <row r="186" spans="1:184" s="15" customFormat="1">
      <c r="A186" s="90"/>
      <c r="B186" s="88">
        <v>2</v>
      </c>
      <c r="C186" s="89"/>
      <c r="D186" s="88"/>
      <c r="E186" s="88"/>
      <c r="F186" s="88"/>
      <c r="G186" s="88"/>
      <c r="H186" s="88"/>
      <c r="I186" s="88"/>
      <c r="J186" s="89" t="s">
        <v>634</v>
      </c>
      <c r="K186" s="88">
        <v>1</v>
      </c>
      <c r="L186" s="87" t="s">
        <v>631</v>
      </c>
      <c r="M186" s="90" t="s">
        <v>112</v>
      </c>
      <c r="N186" s="90" t="s">
        <v>113</v>
      </c>
      <c r="O186" s="90" t="s">
        <v>784</v>
      </c>
      <c r="P186" s="87" t="s">
        <v>849</v>
      </c>
      <c r="Q186" s="76"/>
    </row>
    <row r="187" spans="1:184" s="15" customFormat="1">
      <c r="A187" s="87"/>
      <c r="B187" s="88">
        <v>3</v>
      </c>
      <c r="C187" s="88"/>
      <c r="D187" s="88"/>
      <c r="E187" s="88"/>
      <c r="F187" s="88"/>
      <c r="G187" s="88"/>
      <c r="H187" s="88"/>
      <c r="I187" s="88"/>
      <c r="J187" s="89" t="s">
        <v>650</v>
      </c>
      <c r="K187" s="88">
        <v>1</v>
      </c>
      <c r="L187" s="87" t="s">
        <v>632</v>
      </c>
      <c r="M187" s="90" t="s">
        <v>112</v>
      </c>
      <c r="N187" s="90" t="s">
        <v>113</v>
      </c>
      <c r="O187" s="90" t="s">
        <v>784</v>
      </c>
      <c r="P187" s="87" t="s">
        <v>849</v>
      </c>
      <c r="Q187" s="76"/>
    </row>
    <row r="188" spans="1:184" s="15" customFormat="1">
      <c r="A188" s="87"/>
      <c r="B188" s="88">
        <v>4</v>
      </c>
      <c r="C188" s="88"/>
      <c r="D188" s="88"/>
      <c r="E188" s="88"/>
      <c r="F188" s="88"/>
      <c r="G188" s="88"/>
      <c r="H188" s="88"/>
      <c r="I188" s="88"/>
      <c r="J188" s="89" t="s">
        <v>56</v>
      </c>
      <c r="K188" s="88">
        <v>1</v>
      </c>
      <c r="L188" s="87" t="s">
        <v>622</v>
      </c>
      <c r="M188" s="90" t="s">
        <v>112</v>
      </c>
      <c r="N188" s="90" t="s">
        <v>113</v>
      </c>
      <c r="O188" s="90" t="s">
        <v>784</v>
      </c>
      <c r="P188" s="87" t="s">
        <v>849</v>
      </c>
      <c r="Q188" s="76"/>
    </row>
    <row r="189" spans="1:184" s="15" customFormat="1">
      <c r="A189" s="87"/>
      <c r="B189" s="88">
        <v>5</v>
      </c>
      <c r="C189" s="88"/>
      <c r="D189" s="88"/>
      <c r="E189" s="88"/>
      <c r="F189" s="88"/>
      <c r="G189" s="88"/>
      <c r="H189" s="88"/>
      <c r="I189" s="88"/>
      <c r="J189" s="89" t="s">
        <v>7</v>
      </c>
      <c r="K189" s="88">
        <v>2</v>
      </c>
      <c r="L189" s="87" t="s">
        <v>623</v>
      </c>
      <c r="M189" s="90" t="s">
        <v>112</v>
      </c>
      <c r="N189" s="90" t="s">
        <v>113</v>
      </c>
      <c r="O189" s="90" t="s">
        <v>784</v>
      </c>
      <c r="P189" s="87" t="s">
        <v>803</v>
      </c>
      <c r="Q189" s="76"/>
    </row>
    <row r="190" spans="1:184" s="15" customFormat="1">
      <c r="A190" s="87"/>
      <c r="B190" s="88">
        <v>6</v>
      </c>
      <c r="C190" s="88"/>
      <c r="D190" s="88"/>
      <c r="E190" s="88"/>
      <c r="F190" s="88"/>
      <c r="G190" s="88"/>
      <c r="H190" s="88"/>
      <c r="I190" s="88"/>
      <c r="J190" s="89" t="s">
        <v>54</v>
      </c>
      <c r="K190" s="88">
        <v>2</v>
      </c>
      <c r="L190" s="87" t="s">
        <v>624</v>
      </c>
      <c r="M190" s="90" t="s">
        <v>112</v>
      </c>
      <c r="N190" s="90" t="s">
        <v>113</v>
      </c>
      <c r="O190" s="90" t="s">
        <v>784</v>
      </c>
      <c r="P190" s="87" t="s">
        <v>803</v>
      </c>
      <c r="Q190" s="76"/>
    </row>
    <row r="191" spans="1:184" s="15" customFormat="1">
      <c r="A191" s="87"/>
      <c r="B191" s="88">
        <v>7</v>
      </c>
      <c r="C191" s="88"/>
      <c r="D191" s="88"/>
      <c r="E191" s="88"/>
      <c r="F191" s="88"/>
      <c r="G191" s="88"/>
      <c r="H191" s="88"/>
      <c r="I191" s="88"/>
      <c r="J191" s="89" t="s">
        <v>52</v>
      </c>
      <c r="K191" s="88">
        <v>1</v>
      </c>
      <c r="L191" s="87" t="s">
        <v>625</v>
      </c>
      <c r="M191" s="90" t="s">
        <v>112</v>
      </c>
      <c r="N191" s="90" t="s">
        <v>113</v>
      </c>
      <c r="O191" s="90" t="s">
        <v>784</v>
      </c>
      <c r="P191" s="87" t="s">
        <v>818</v>
      </c>
      <c r="Q191" s="76"/>
    </row>
    <row r="192" spans="1:184" s="15" customFormat="1">
      <c r="A192" s="87"/>
      <c r="B192" s="88">
        <v>8</v>
      </c>
      <c r="C192" s="88"/>
      <c r="D192" s="88"/>
      <c r="E192" s="88"/>
      <c r="F192" s="88"/>
      <c r="G192" s="88"/>
      <c r="H192" s="88"/>
      <c r="I192" s="88"/>
      <c r="J192" s="89" t="s">
        <v>51</v>
      </c>
      <c r="K192" s="88">
        <v>2</v>
      </c>
      <c r="L192" s="87" t="s">
        <v>626</v>
      </c>
      <c r="M192" s="90" t="s">
        <v>112</v>
      </c>
      <c r="N192" s="90" t="s">
        <v>113</v>
      </c>
      <c r="O192" s="90" t="s">
        <v>784</v>
      </c>
      <c r="P192" s="87" t="s">
        <v>818</v>
      </c>
      <c r="Q192" s="76"/>
    </row>
    <row r="193" spans="1:17" s="15" customFormat="1">
      <c r="A193" s="87"/>
      <c r="B193" s="88">
        <v>9</v>
      </c>
      <c r="C193" s="88"/>
      <c r="D193" s="88"/>
      <c r="E193" s="88"/>
      <c r="F193" s="88"/>
      <c r="G193" s="88"/>
      <c r="H193" s="88"/>
      <c r="I193" s="88"/>
      <c r="J193" s="89" t="s">
        <v>468</v>
      </c>
      <c r="K193" s="88">
        <v>3</v>
      </c>
      <c r="L193" s="87" t="s">
        <v>627</v>
      </c>
      <c r="M193" s="90" t="s">
        <v>112</v>
      </c>
      <c r="N193" s="90" t="s">
        <v>113</v>
      </c>
      <c r="O193" s="90" t="s">
        <v>784</v>
      </c>
      <c r="P193" s="87" t="s">
        <v>803</v>
      </c>
      <c r="Q193" s="76"/>
    </row>
    <row r="194" spans="1:17" s="15" customFormat="1">
      <c r="A194" s="87"/>
      <c r="B194" s="88">
        <v>10</v>
      </c>
      <c r="C194" s="88"/>
      <c r="D194" s="88"/>
      <c r="E194" s="88"/>
      <c r="F194" s="88"/>
      <c r="G194" s="88"/>
      <c r="H194" s="88"/>
      <c r="I194" s="88"/>
      <c r="J194" s="89" t="s">
        <v>573</v>
      </c>
      <c r="K194" s="88">
        <v>1</v>
      </c>
      <c r="L194" s="87" t="s">
        <v>628</v>
      </c>
      <c r="M194" s="90" t="s">
        <v>112</v>
      </c>
      <c r="N194" s="90" t="s">
        <v>113</v>
      </c>
      <c r="O194" s="90" t="s">
        <v>784</v>
      </c>
      <c r="P194" s="93" t="s">
        <v>27</v>
      </c>
      <c r="Q194" s="76"/>
    </row>
    <row r="195" spans="1:17" s="15" customFormat="1">
      <c r="A195" s="87"/>
      <c r="B195" s="88">
        <v>11</v>
      </c>
      <c r="C195" s="88"/>
      <c r="D195" s="88"/>
      <c r="E195" s="88"/>
      <c r="F195" s="88"/>
      <c r="G195" s="88"/>
      <c r="H195" s="88"/>
      <c r="I195" s="88"/>
      <c r="J195" s="89" t="s">
        <v>617</v>
      </c>
      <c r="K195" s="88">
        <v>1</v>
      </c>
      <c r="L195" s="87" t="s">
        <v>629</v>
      </c>
      <c r="M195" s="90" t="s">
        <v>112</v>
      </c>
      <c r="N195" s="90" t="s">
        <v>113</v>
      </c>
      <c r="O195" s="90" t="s">
        <v>784</v>
      </c>
      <c r="P195" s="93" t="s">
        <v>12</v>
      </c>
      <c r="Q195" s="76"/>
    </row>
    <row r="196" spans="1:17" s="15" customFormat="1" ht="14.4" thickBot="1">
      <c r="A196" s="82"/>
      <c r="B196" s="83">
        <v>12</v>
      </c>
      <c r="C196" s="83"/>
      <c r="D196" s="83"/>
      <c r="E196" s="83"/>
      <c r="F196" s="83"/>
      <c r="G196" s="83"/>
      <c r="H196" s="83"/>
      <c r="I196" s="83"/>
      <c r="J196" s="84" t="s">
        <v>144</v>
      </c>
      <c r="K196" s="84">
        <v>36</v>
      </c>
      <c r="L196" s="85" t="s">
        <v>618</v>
      </c>
      <c r="M196" s="85" t="s">
        <v>116</v>
      </c>
      <c r="N196" s="85" t="s">
        <v>4</v>
      </c>
      <c r="O196" s="90" t="s">
        <v>784</v>
      </c>
      <c r="P196" s="82" t="s">
        <v>117</v>
      </c>
      <c r="Q196" s="76"/>
    </row>
    <row r="197" spans="1:17" s="15" customFormat="1" ht="14.4" thickBot="1">
      <c r="A197" s="212" t="s">
        <v>635</v>
      </c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76"/>
    </row>
    <row r="198" spans="1:17" s="15" customFormat="1">
      <c r="A198" s="77"/>
      <c r="B198" s="78">
        <v>1</v>
      </c>
      <c r="C198" s="78"/>
      <c r="D198" s="78"/>
      <c r="E198" s="78"/>
      <c r="F198" s="78"/>
      <c r="G198" s="78"/>
      <c r="H198" s="78"/>
      <c r="I198" s="78"/>
      <c r="J198" s="79" t="s">
        <v>633</v>
      </c>
      <c r="K198" s="78">
        <v>1</v>
      </c>
      <c r="L198" s="77" t="s">
        <v>647</v>
      </c>
      <c r="M198" s="80" t="s">
        <v>112</v>
      </c>
      <c r="N198" s="80" t="s">
        <v>113</v>
      </c>
      <c r="O198" s="90" t="s">
        <v>784</v>
      </c>
      <c r="P198" s="80" t="s">
        <v>814</v>
      </c>
      <c r="Q198" s="76"/>
    </row>
    <row r="199" spans="1:17" s="15" customFormat="1">
      <c r="A199" s="87"/>
      <c r="B199" s="88">
        <v>2</v>
      </c>
      <c r="C199" s="88"/>
      <c r="D199" s="88"/>
      <c r="E199" s="88"/>
      <c r="F199" s="88"/>
      <c r="G199" s="88"/>
      <c r="H199" s="88"/>
      <c r="I199" s="88"/>
      <c r="J199" s="89" t="s">
        <v>90</v>
      </c>
      <c r="K199" s="88">
        <v>1</v>
      </c>
      <c r="L199" s="87" t="s">
        <v>648</v>
      </c>
      <c r="M199" s="90" t="s">
        <v>112</v>
      </c>
      <c r="N199" s="90" t="s">
        <v>113</v>
      </c>
      <c r="O199" s="90" t="s">
        <v>784</v>
      </c>
      <c r="P199" s="93" t="s">
        <v>791</v>
      </c>
      <c r="Q199" s="76"/>
    </row>
    <row r="200" spans="1:17" s="15" customFormat="1">
      <c r="A200" s="87"/>
      <c r="B200" s="88">
        <v>3</v>
      </c>
      <c r="C200" s="88"/>
      <c r="D200" s="88"/>
      <c r="E200" s="88"/>
      <c r="F200" s="88"/>
      <c r="G200" s="88"/>
      <c r="H200" s="88"/>
      <c r="I200" s="88"/>
      <c r="J200" s="89" t="s">
        <v>63</v>
      </c>
      <c r="K200" s="88">
        <v>1</v>
      </c>
      <c r="L200" s="87" t="s">
        <v>645</v>
      </c>
      <c r="M200" s="90" t="s">
        <v>116</v>
      </c>
      <c r="N200" s="75" t="s">
        <v>108</v>
      </c>
      <c r="O200" s="90" t="s">
        <v>117</v>
      </c>
      <c r="P200" s="87" t="s">
        <v>117</v>
      </c>
      <c r="Q200" s="76"/>
    </row>
    <row r="201" spans="1:17" s="15" customFormat="1">
      <c r="A201" s="87"/>
      <c r="B201" s="88">
        <v>4</v>
      </c>
      <c r="C201" s="88"/>
      <c r="D201" s="88"/>
      <c r="E201" s="88"/>
      <c r="F201" s="88"/>
      <c r="G201" s="88"/>
      <c r="H201" s="88"/>
      <c r="I201" s="88"/>
      <c r="J201" s="89" t="s">
        <v>151</v>
      </c>
      <c r="K201" s="89">
        <v>4</v>
      </c>
      <c r="L201" s="90" t="s">
        <v>646</v>
      </c>
      <c r="M201" s="90" t="s">
        <v>116</v>
      </c>
      <c r="N201" s="90" t="s">
        <v>113</v>
      </c>
      <c r="O201" s="90" t="s">
        <v>784</v>
      </c>
      <c r="P201" s="87" t="s">
        <v>117</v>
      </c>
      <c r="Q201" s="76"/>
    </row>
    <row r="202" spans="1:17" s="15" customFormat="1">
      <c r="A202" s="87"/>
      <c r="B202" s="88">
        <v>5</v>
      </c>
      <c r="C202" s="88"/>
      <c r="D202" s="88"/>
      <c r="E202" s="88"/>
      <c r="F202" s="88"/>
      <c r="G202" s="88"/>
      <c r="H202" s="88"/>
      <c r="I202" s="88"/>
      <c r="J202" s="89" t="s">
        <v>155</v>
      </c>
      <c r="K202" s="89">
        <v>4</v>
      </c>
      <c r="L202" s="90" t="s">
        <v>0</v>
      </c>
      <c r="M202" s="90" t="s">
        <v>116</v>
      </c>
      <c r="N202" s="90" t="s">
        <v>113</v>
      </c>
      <c r="O202" s="90" t="s">
        <v>784</v>
      </c>
      <c r="P202" s="87" t="s">
        <v>117</v>
      </c>
      <c r="Q202" s="76"/>
    </row>
    <row r="203" spans="1:17" s="15" customFormat="1">
      <c r="A203" s="87"/>
      <c r="B203" s="88">
        <v>6</v>
      </c>
      <c r="C203" s="88"/>
      <c r="D203" s="88"/>
      <c r="E203" s="88"/>
      <c r="F203" s="88"/>
      <c r="G203" s="88"/>
      <c r="H203" s="88"/>
      <c r="I203" s="88"/>
      <c r="J203" s="89" t="s">
        <v>149</v>
      </c>
      <c r="K203" s="89">
        <v>4</v>
      </c>
      <c r="L203" s="90" t="s">
        <v>25</v>
      </c>
      <c r="M203" s="90" t="s">
        <v>116</v>
      </c>
      <c r="N203" s="90" t="s">
        <v>113</v>
      </c>
      <c r="O203" s="90" t="s">
        <v>784</v>
      </c>
      <c r="P203" s="87" t="s">
        <v>117</v>
      </c>
      <c r="Q203" s="76"/>
    </row>
    <row r="204" spans="1:17" s="15" customFormat="1" ht="14.4" thickBot="1">
      <c r="A204" s="82"/>
      <c r="B204" s="83">
        <v>7</v>
      </c>
      <c r="C204" s="83"/>
      <c r="D204" s="83"/>
      <c r="E204" s="83"/>
      <c r="F204" s="83"/>
      <c r="G204" s="83"/>
      <c r="H204" s="83"/>
      <c r="I204" s="83"/>
      <c r="J204" s="84" t="s">
        <v>145</v>
      </c>
      <c r="K204" s="84">
        <v>4</v>
      </c>
      <c r="L204" s="85" t="s">
        <v>496</v>
      </c>
      <c r="M204" s="85" t="s">
        <v>116</v>
      </c>
      <c r="N204" s="90" t="s">
        <v>113</v>
      </c>
      <c r="O204" s="90" t="s">
        <v>784</v>
      </c>
      <c r="P204" s="82" t="s">
        <v>117</v>
      </c>
      <c r="Q204" s="76"/>
    </row>
    <row r="205" spans="1:17" s="15" customFormat="1" ht="14.4" thickBot="1">
      <c r="A205" s="212" t="s">
        <v>636</v>
      </c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76"/>
    </row>
    <row r="206" spans="1:17" s="15" customFormat="1">
      <c r="A206" s="77"/>
      <c r="B206" s="78">
        <v>1</v>
      </c>
      <c r="C206" s="78"/>
      <c r="D206" s="78"/>
      <c r="E206" s="78"/>
      <c r="F206" s="78"/>
      <c r="G206" s="78"/>
      <c r="H206" s="78"/>
      <c r="I206" s="78"/>
      <c r="J206" s="79" t="s">
        <v>634</v>
      </c>
      <c r="K206" s="78">
        <v>2</v>
      </c>
      <c r="L206" s="77" t="s">
        <v>652</v>
      </c>
      <c r="M206" s="80" t="s">
        <v>112</v>
      </c>
      <c r="N206" s="80" t="s">
        <v>113</v>
      </c>
      <c r="O206" s="90" t="s">
        <v>784</v>
      </c>
      <c r="P206" s="80" t="s">
        <v>814</v>
      </c>
      <c r="Q206" s="76"/>
    </row>
    <row r="207" spans="1:17" s="15" customFormat="1" ht="14.4" thickBot="1">
      <c r="A207" s="97"/>
      <c r="B207" s="94">
        <v>2</v>
      </c>
      <c r="C207" s="94"/>
      <c r="D207" s="94"/>
      <c r="E207" s="94"/>
      <c r="F207" s="94"/>
      <c r="G207" s="94"/>
      <c r="H207" s="94"/>
      <c r="I207" s="94"/>
      <c r="J207" s="95" t="s">
        <v>91</v>
      </c>
      <c r="K207" s="94">
        <v>1</v>
      </c>
      <c r="L207" s="97" t="s">
        <v>651</v>
      </c>
      <c r="M207" s="86" t="s">
        <v>112</v>
      </c>
      <c r="N207" s="86" t="s">
        <v>113</v>
      </c>
      <c r="O207" s="90" t="s">
        <v>784</v>
      </c>
      <c r="P207" s="96" t="s">
        <v>791</v>
      </c>
      <c r="Q207" s="76"/>
    </row>
    <row r="208" spans="1:17" s="15" customFormat="1" ht="14.4" thickBot="1">
      <c r="A208" s="212" t="s">
        <v>637</v>
      </c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76"/>
    </row>
    <row r="209" spans="1:17" s="15" customFormat="1">
      <c r="A209" s="77"/>
      <c r="B209" s="78">
        <v>1</v>
      </c>
      <c r="C209" s="78"/>
      <c r="D209" s="78"/>
      <c r="E209" s="78"/>
      <c r="F209" s="78"/>
      <c r="G209" s="78"/>
      <c r="H209" s="78"/>
      <c r="I209" s="78" t="s">
        <v>654</v>
      </c>
      <c r="J209" s="78"/>
      <c r="K209" s="78">
        <v>1</v>
      </c>
      <c r="L209" s="77" t="s">
        <v>655</v>
      </c>
      <c r="M209" s="80" t="s">
        <v>101</v>
      </c>
      <c r="N209" s="90" t="s">
        <v>113</v>
      </c>
      <c r="O209" s="90" t="s">
        <v>784</v>
      </c>
      <c r="P209" s="77"/>
      <c r="Q209" s="76"/>
    </row>
    <row r="210" spans="1:17" s="15" customFormat="1">
      <c r="A210" s="87"/>
      <c r="B210" s="88">
        <v>2</v>
      </c>
      <c r="C210" s="88"/>
      <c r="D210" s="88"/>
      <c r="E210" s="88"/>
      <c r="F210" s="88"/>
      <c r="G210" s="88"/>
      <c r="H210" s="88"/>
      <c r="I210" s="88"/>
      <c r="J210" s="89" t="s">
        <v>634</v>
      </c>
      <c r="K210" s="88">
        <v>2</v>
      </c>
      <c r="L210" s="87" t="s">
        <v>652</v>
      </c>
      <c r="M210" s="90" t="s">
        <v>112</v>
      </c>
      <c r="N210" s="90" t="s">
        <v>113</v>
      </c>
      <c r="O210" s="90" t="s">
        <v>784</v>
      </c>
      <c r="P210" s="90" t="s">
        <v>814</v>
      </c>
      <c r="Q210" s="76"/>
    </row>
    <row r="211" spans="1:17" s="15" customFormat="1">
      <c r="A211" s="87"/>
      <c r="B211" s="88">
        <v>3</v>
      </c>
      <c r="C211" s="88"/>
      <c r="D211" s="88"/>
      <c r="E211" s="88"/>
      <c r="F211" s="88"/>
      <c r="G211" s="88"/>
      <c r="H211" s="88"/>
      <c r="I211" s="88"/>
      <c r="J211" s="89" t="s">
        <v>650</v>
      </c>
      <c r="K211" s="88">
        <v>1</v>
      </c>
      <c r="L211" s="87" t="s">
        <v>662</v>
      </c>
      <c r="M211" s="90" t="s">
        <v>112</v>
      </c>
      <c r="N211" s="90" t="s">
        <v>113</v>
      </c>
      <c r="O211" s="90" t="s">
        <v>784</v>
      </c>
      <c r="P211" s="87" t="s">
        <v>849</v>
      </c>
      <c r="Q211" s="76"/>
    </row>
    <row r="212" spans="1:17" s="15" customFormat="1">
      <c r="A212" s="87"/>
      <c r="B212" s="88">
        <v>4</v>
      </c>
      <c r="C212" s="88"/>
      <c r="D212" s="88"/>
      <c r="E212" s="88"/>
      <c r="F212" s="88"/>
      <c r="G212" s="88"/>
      <c r="H212" s="88"/>
      <c r="I212" s="88"/>
      <c r="J212" s="89" t="s">
        <v>657</v>
      </c>
      <c r="K212" s="88">
        <v>1</v>
      </c>
      <c r="L212" s="87" t="s">
        <v>663</v>
      </c>
      <c r="M212" s="90" t="s">
        <v>112</v>
      </c>
      <c r="N212" s="90" t="s">
        <v>113</v>
      </c>
      <c r="O212" s="90" t="s">
        <v>784</v>
      </c>
      <c r="P212" s="87" t="s">
        <v>849</v>
      </c>
      <c r="Q212" s="76"/>
    </row>
    <row r="213" spans="1:17" s="15" customFormat="1">
      <c r="A213" s="87"/>
      <c r="B213" s="88">
        <v>5</v>
      </c>
      <c r="C213" s="88"/>
      <c r="D213" s="88"/>
      <c r="E213" s="88"/>
      <c r="F213" s="88"/>
      <c r="G213" s="88"/>
      <c r="H213" s="88"/>
      <c r="I213" s="88"/>
      <c r="J213" s="89" t="s">
        <v>660</v>
      </c>
      <c r="K213" s="88">
        <v>1</v>
      </c>
      <c r="L213" s="87" t="s">
        <v>656</v>
      </c>
      <c r="M213" s="90" t="s">
        <v>112</v>
      </c>
      <c r="N213" s="90" t="s">
        <v>113</v>
      </c>
      <c r="O213" s="90" t="s">
        <v>784</v>
      </c>
      <c r="P213" s="87" t="s">
        <v>803</v>
      </c>
      <c r="Q213" s="76"/>
    </row>
    <row r="214" spans="1:17" s="15" customFormat="1">
      <c r="A214" s="87"/>
      <c r="B214" s="88">
        <v>6</v>
      </c>
      <c r="C214" s="88"/>
      <c r="D214" s="88"/>
      <c r="E214" s="88"/>
      <c r="F214" s="88"/>
      <c r="G214" s="88"/>
      <c r="H214" s="88"/>
      <c r="I214" s="88"/>
      <c r="J214" s="89" t="s">
        <v>661</v>
      </c>
      <c r="K214" s="88">
        <v>2</v>
      </c>
      <c r="L214" s="87" t="s">
        <v>659</v>
      </c>
      <c r="M214" s="90" t="s">
        <v>112</v>
      </c>
      <c r="N214" s="90" t="s">
        <v>113</v>
      </c>
      <c r="O214" s="90" t="s">
        <v>784</v>
      </c>
      <c r="P214" s="87" t="s">
        <v>831</v>
      </c>
      <c r="Q214" s="76"/>
    </row>
    <row r="215" spans="1:17" s="15" customFormat="1">
      <c r="A215" s="87"/>
      <c r="B215" s="88">
        <v>7</v>
      </c>
      <c r="C215" s="88"/>
      <c r="D215" s="88"/>
      <c r="E215" s="88"/>
      <c r="F215" s="88"/>
      <c r="G215" s="88"/>
      <c r="H215" s="88"/>
      <c r="I215" s="88"/>
      <c r="J215" s="89" t="s">
        <v>28</v>
      </c>
      <c r="K215" s="88">
        <v>1</v>
      </c>
      <c r="L215" s="87" t="s">
        <v>658</v>
      </c>
      <c r="M215" s="90" t="s">
        <v>112</v>
      </c>
      <c r="N215" s="90" t="s">
        <v>113</v>
      </c>
      <c r="O215" s="90" t="s">
        <v>784</v>
      </c>
      <c r="P215" s="93" t="s">
        <v>791</v>
      </c>
      <c r="Q215" s="76"/>
    </row>
    <row r="216" spans="1:17" s="15" customFormat="1">
      <c r="A216" s="87"/>
      <c r="B216" s="88">
        <v>8</v>
      </c>
      <c r="C216" s="88"/>
      <c r="D216" s="88"/>
      <c r="E216" s="88"/>
      <c r="F216" s="88"/>
      <c r="G216" s="88"/>
      <c r="H216" s="88"/>
      <c r="I216" s="88"/>
      <c r="J216" s="89" t="s">
        <v>63</v>
      </c>
      <c r="K216" s="89">
        <v>1</v>
      </c>
      <c r="L216" s="87" t="s">
        <v>645</v>
      </c>
      <c r="M216" s="90" t="s">
        <v>116</v>
      </c>
      <c r="N216" s="75" t="s">
        <v>108</v>
      </c>
      <c r="O216" s="75" t="s">
        <v>117</v>
      </c>
      <c r="P216" s="87" t="s">
        <v>117</v>
      </c>
      <c r="Q216" s="76"/>
    </row>
    <row r="217" spans="1:17" s="15" customFormat="1">
      <c r="A217" s="87"/>
      <c r="B217" s="88">
        <v>9</v>
      </c>
      <c r="C217" s="88"/>
      <c r="D217" s="88"/>
      <c r="E217" s="88"/>
      <c r="F217" s="88"/>
      <c r="G217" s="88"/>
      <c r="H217" s="88"/>
      <c r="I217" s="88"/>
      <c r="J217" s="89" t="s">
        <v>751</v>
      </c>
      <c r="K217" s="89">
        <v>4</v>
      </c>
      <c r="L217" s="90" t="s">
        <v>752</v>
      </c>
      <c r="M217" s="90" t="s">
        <v>116</v>
      </c>
      <c r="N217" s="90" t="s">
        <v>113</v>
      </c>
      <c r="O217" s="90" t="s">
        <v>784</v>
      </c>
      <c r="P217" s="87" t="s">
        <v>117</v>
      </c>
      <c r="Q217" s="76"/>
    </row>
    <row r="218" spans="1:17" s="15" customFormat="1">
      <c r="A218" s="87"/>
      <c r="B218" s="88">
        <v>10</v>
      </c>
      <c r="C218" s="88"/>
      <c r="D218" s="88"/>
      <c r="E218" s="88"/>
      <c r="F218" s="88"/>
      <c r="G218" s="88"/>
      <c r="H218" s="88"/>
      <c r="I218" s="88"/>
      <c r="J218" s="89" t="s">
        <v>149</v>
      </c>
      <c r="K218" s="89">
        <v>8</v>
      </c>
      <c r="L218" s="90" t="s">
        <v>25</v>
      </c>
      <c r="M218" s="90" t="s">
        <v>116</v>
      </c>
      <c r="N218" s="90" t="s">
        <v>113</v>
      </c>
      <c r="O218" s="90" t="s">
        <v>784</v>
      </c>
      <c r="P218" s="87" t="s">
        <v>117</v>
      </c>
      <c r="Q218" s="76"/>
    </row>
    <row r="219" spans="1:17" s="15" customFormat="1" ht="14.4" thickBot="1">
      <c r="A219" s="82"/>
      <c r="B219" s="83">
        <v>11</v>
      </c>
      <c r="C219" s="83"/>
      <c r="D219" s="83"/>
      <c r="E219" s="83"/>
      <c r="F219" s="83"/>
      <c r="G219" s="83"/>
      <c r="H219" s="83"/>
      <c r="I219" s="83"/>
      <c r="J219" s="84" t="s">
        <v>145</v>
      </c>
      <c r="K219" s="84">
        <v>4</v>
      </c>
      <c r="L219" s="85" t="s">
        <v>496</v>
      </c>
      <c r="M219" s="85" t="s">
        <v>116</v>
      </c>
      <c r="N219" s="90" t="s">
        <v>113</v>
      </c>
      <c r="O219" s="90" t="s">
        <v>784</v>
      </c>
      <c r="P219" s="82" t="s">
        <v>117</v>
      </c>
      <c r="Q219" s="76"/>
    </row>
    <row r="220" spans="1:17" s="15" customFormat="1" ht="14.4" thickBot="1">
      <c r="A220" s="212" t="s">
        <v>638</v>
      </c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76"/>
    </row>
    <row r="221" spans="1:17" s="15" customFormat="1">
      <c r="A221" s="77"/>
      <c r="B221" s="78">
        <v>1</v>
      </c>
      <c r="C221" s="78"/>
      <c r="D221" s="78"/>
      <c r="E221" s="78"/>
      <c r="F221" s="78"/>
      <c r="G221" s="78"/>
      <c r="H221" s="78"/>
      <c r="I221" s="78"/>
      <c r="J221" s="79" t="s">
        <v>664</v>
      </c>
      <c r="K221" s="78">
        <v>2</v>
      </c>
      <c r="L221" s="77" t="s">
        <v>670</v>
      </c>
      <c r="M221" s="80" t="s">
        <v>112</v>
      </c>
      <c r="N221" s="80" t="s">
        <v>113</v>
      </c>
      <c r="O221" s="90" t="s">
        <v>784</v>
      </c>
      <c r="P221" s="77" t="s">
        <v>850</v>
      </c>
      <c r="Q221" s="76"/>
    </row>
    <row r="222" spans="1:17" s="15" customFormat="1">
      <c r="A222" s="87"/>
      <c r="B222" s="88">
        <v>2</v>
      </c>
      <c r="C222" s="88"/>
      <c r="D222" s="88"/>
      <c r="E222" s="88"/>
      <c r="F222" s="88"/>
      <c r="G222" s="88"/>
      <c r="H222" s="88"/>
      <c r="I222" s="88"/>
      <c r="J222" s="89" t="s">
        <v>665</v>
      </c>
      <c r="K222" s="88">
        <v>2</v>
      </c>
      <c r="L222" s="87" t="s">
        <v>667</v>
      </c>
      <c r="M222" s="90" t="s">
        <v>112</v>
      </c>
      <c r="N222" s="90" t="s">
        <v>113</v>
      </c>
      <c r="O222" s="90" t="s">
        <v>784</v>
      </c>
      <c r="P222" s="87" t="s">
        <v>850</v>
      </c>
      <c r="Q222" s="76"/>
    </row>
    <row r="223" spans="1:17" s="15" customFormat="1">
      <c r="A223" s="87"/>
      <c r="B223" s="88">
        <v>3</v>
      </c>
      <c r="C223" s="88"/>
      <c r="D223" s="88"/>
      <c r="E223" s="88"/>
      <c r="F223" s="88"/>
      <c r="G223" s="88"/>
      <c r="H223" s="88"/>
      <c r="I223" s="88"/>
      <c r="J223" s="89" t="s">
        <v>666</v>
      </c>
      <c r="K223" s="88">
        <v>4</v>
      </c>
      <c r="L223" s="87" t="s">
        <v>668</v>
      </c>
      <c r="M223" s="90" t="s">
        <v>112</v>
      </c>
      <c r="N223" s="90" t="s">
        <v>113</v>
      </c>
      <c r="O223" s="90" t="s">
        <v>784</v>
      </c>
      <c r="P223" s="87" t="s">
        <v>850</v>
      </c>
      <c r="Q223" s="76"/>
    </row>
    <row r="224" spans="1:17" s="15" customFormat="1">
      <c r="A224" s="87"/>
      <c r="B224" s="88">
        <v>4</v>
      </c>
      <c r="C224" s="88"/>
      <c r="D224" s="88"/>
      <c r="E224" s="88"/>
      <c r="F224" s="88"/>
      <c r="G224" s="88"/>
      <c r="H224" s="88"/>
      <c r="I224" s="88"/>
      <c r="J224" s="89" t="s">
        <v>96</v>
      </c>
      <c r="K224" s="88">
        <v>1</v>
      </c>
      <c r="L224" s="87" t="s">
        <v>669</v>
      </c>
      <c r="M224" s="90" t="s">
        <v>112</v>
      </c>
      <c r="N224" s="90" t="s">
        <v>113</v>
      </c>
      <c r="O224" s="90" t="s">
        <v>784</v>
      </c>
      <c r="P224" s="93" t="s">
        <v>791</v>
      </c>
      <c r="Q224" s="76"/>
    </row>
    <row r="225" spans="1:184" s="15" customFormat="1" ht="14.4" thickBot="1">
      <c r="A225" s="97"/>
      <c r="B225" s="94">
        <v>5</v>
      </c>
      <c r="C225" s="94"/>
      <c r="D225" s="94"/>
      <c r="E225" s="94"/>
      <c r="F225" s="94"/>
      <c r="G225" s="94"/>
      <c r="H225" s="94"/>
      <c r="I225" s="94"/>
      <c r="J225" s="95" t="s">
        <v>559</v>
      </c>
      <c r="K225" s="95">
        <v>2</v>
      </c>
      <c r="L225" s="86" t="s">
        <v>560</v>
      </c>
      <c r="M225" s="86" t="s">
        <v>116</v>
      </c>
      <c r="N225" s="86" t="s">
        <v>113</v>
      </c>
      <c r="O225" s="86" t="s">
        <v>784</v>
      </c>
      <c r="P225" s="97" t="s">
        <v>851</v>
      </c>
      <c r="Q225" s="76"/>
    </row>
    <row r="226" spans="1:184" s="18" customFormat="1" ht="30.6" thickBot="1">
      <c r="A226" s="209" t="s">
        <v>852</v>
      </c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1"/>
      <c r="Q226" s="68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1"/>
    </row>
    <row r="227" spans="1:184" s="20" customFormat="1" ht="41.4" thickBot="1">
      <c r="A227" s="69" t="s">
        <v>472</v>
      </c>
      <c r="B227" s="69" t="s">
        <v>474</v>
      </c>
      <c r="C227" s="69" t="s">
        <v>140</v>
      </c>
      <c r="D227" s="69" t="s">
        <v>525</v>
      </c>
      <c r="E227" s="69" t="s">
        <v>526</v>
      </c>
      <c r="F227" s="69" t="s">
        <v>527</v>
      </c>
      <c r="G227" s="69" t="s">
        <v>528</v>
      </c>
      <c r="H227" s="69" t="s">
        <v>529</v>
      </c>
      <c r="I227" s="69" t="s">
        <v>653</v>
      </c>
      <c r="J227" s="69" t="s">
        <v>98</v>
      </c>
      <c r="K227" s="69" t="s">
        <v>99</v>
      </c>
      <c r="L227" s="69" t="s">
        <v>100</v>
      </c>
      <c r="M227" s="69" t="s">
        <v>853</v>
      </c>
      <c r="N227" s="69" t="s">
        <v>102</v>
      </c>
      <c r="O227" s="69" t="s">
        <v>783</v>
      </c>
      <c r="P227" s="69" t="s">
        <v>103</v>
      </c>
      <c r="Q227" s="70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</row>
    <row r="228" spans="1:184" s="15" customFormat="1" ht="14.4" thickBot="1">
      <c r="A228" s="212" t="s">
        <v>639</v>
      </c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76"/>
    </row>
    <row r="229" spans="1:184" s="15" customFormat="1">
      <c r="A229" s="77"/>
      <c r="B229" s="78">
        <v>1</v>
      </c>
      <c r="C229" s="78"/>
      <c r="D229" s="78"/>
      <c r="E229" s="78"/>
      <c r="F229" s="78"/>
      <c r="G229" s="78"/>
      <c r="H229" s="78"/>
      <c r="I229" s="78"/>
      <c r="J229" s="79" t="s">
        <v>671</v>
      </c>
      <c r="K229" s="78">
        <v>3</v>
      </c>
      <c r="L229" s="77" t="s">
        <v>679</v>
      </c>
      <c r="M229" s="80" t="s">
        <v>112</v>
      </c>
      <c r="N229" s="80" t="s">
        <v>113</v>
      </c>
      <c r="O229" s="90" t="s">
        <v>784</v>
      </c>
      <c r="P229" s="77" t="s">
        <v>850</v>
      </c>
      <c r="Q229" s="76"/>
    </row>
    <row r="230" spans="1:184" s="15" customFormat="1">
      <c r="A230" s="87"/>
      <c r="B230" s="88">
        <v>2</v>
      </c>
      <c r="C230" s="88"/>
      <c r="D230" s="88"/>
      <c r="E230" s="88"/>
      <c r="F230" s="88"/>
      <c r="G230" s="88"/>
      <c r="H230" s="88"/>
      <c r="I230" s="88"/>
      <c r="J230" s="89" t="s">
        <v>672</v>
      </c>
      <c r="K230" s="88">
        <v>4</v>
      </c>
      <c r="L230" s="87" t="s">
        <v>688</v>
      </c>
      <c r="M230" s="90" t="s">
        <v>112</v>
      </c>
      <c r="N230" s="90" t="s">
        <v>113</v>
      </c>
      <c r="O230" s="90" t="s">
        <v>784</v>
      </c>
      <c r="P230" s="87" t="s">
        <v>850</v>
      </c>
      <c r="Q230" s="76"/>
    </row>
    <row r="231" spans="1:184" s="15" customFormat="1">
      <c r="A231" s="87"/>
      <c r="B231" s="88">
        <v>3</v>
      </c>
      <c r="C231" s="88"/>
      <c r="D231" s="88"/>
      <c r="E231" s="88"/>
      <c r="F231" s="88"/>
      <c r="G231" s="88"/>
      <c r="H231" s="88"/>
      <c r="I231" s="88"/>
      <c r="J231" s="89" t="s">
        <v>673</v>
      </c>
      <c r="K231" s="88">
        <v>4</v>
      </c>
      <c r="L231" s="87" t="s">
        <v>680</v>
      </c>
      <c r="M231" s="90" t="s">
        <v>112</v>
      </c>
      <c r="N231" s="90" t="s">
        <v>113</v>
      </c>
      <c r="O231" s="90" t="s">
        <v>784</v>
      </c>
      <c r="P231" s="87" t="s">
        <v>850</v>
      </c>
      <c r="Q231" s="76"/>
    </row>
    <row r="232" spans="1:184" s="15" customFormat="1">
      <c r="A232" s="87"/>
      <c r="B232" s="88">
        <v>4</v>
      </c>
      <c r="C232" s="88"/>
      <c r="D232" s="88"/>
      <c r="E232" s="88"/>
      <c r="F232" s="88"/>
      <c r="G232" s="88"/>
      <c r="H232" s="88"/>
      <c r="I232" s="88"/>
      <c r="J232" s="89" t="s">
        <v>674</v>
      </c>
      <c r="K232" s="88">
        <v>2</v>
      </c>
      <c r="L232" s="87" t="s">
        <v>682</v>
      </c>
      <c r="M232" s="90" t="s">
        <v>112</v>
      </c>
      <c r="N232" s="90" t="s">
        <v>113</v>
      </c>
      <c r="O232" s="90" t="s">
        <v>784</v>
      </c>
      <c r="P232" s="87" t="s">
        <v>854</v>
      </c>
      <c r="Q232" s="76"/>
    </row>
    <row r="233" spans="1:184" s="15" customFormat="1">
      <c r="A233" s="87"/>
      <c r="B233" s="88">
        <v>5</v>
      </c>
      <c r="C233" s="88"/>
      <c r="D233" s="88"/>
      <c r="E233" s="88"/>
      <c r="F233" s="88"/>
      <c r="G233" s="88"/>
      <c r="H233" s="88"/>
      <c r="I233" s="88"/>
      <c r="J233" s="89" t="s">
        <v>675</v>
      </c>
      <c r="K233" s="88">
        <v>2</v>
      </c>
      <c r="L233" s="87" t="s">
        <v>683</v>
      </c>
      <c r="M233" s="90" t="s">
        <v>112</v>
      </c>
      <c r="N233" s="90" t="s">
        <v>113</v>
      </c>
      <c r="O233" s="90" t="s">
        <v>784</v>
      </c>
      <c r="P233" s="87" t="s">
        <v>854</v>
      </c>
      <c r="Q233" s="76"/>
    </row>
    <row r="234" spans="1:184" s="15" customFormat="1">
      <c r="A234" s="87"/>
      <c r="B234" s="88">
        <v>6</v>
      </c>
      <c r="C234" s="88"/>
      <c r="D234" s="88"/>
      <c r="E234" s="88"/>
      <c r="F234" s="88"/>
      <c r="G234" s="88"/>
      <c r="H234" s="88"/>
      <c r="I234" s="88"/>
      <c r="J234" s="89" t="s">
        <v>676</v>
      </c>
      <c r="K234" s="88">
        <v>1</v>
      </c>
      <c r="L234" s="87" t="s">
        <v>684</v>
      </c>
      <c r="M234" s="90" t="s">
        <v>112</v>
      </c>
      <c r="N234" s="90" t="s">
        <v>113</v>
      </c>
      <c r="O234" s="90" t="s">
        <v>784</v>
      </c>
      <c r="P234" s="87" t="s">
        <v>850</v>
      </c>
      <c r="Q234" s="76"/>
    </row>
    <row r="235" spans="1:184" s="15" customFormat="1">
      <c r="A235" s="87"/>
      <c r="B235" s="88">
        <v>7</v>
      </c>
      <c r="C235" s="88"/>
      <c r="D235" s="88"/>
      <c r="E235" s="88"/>
      <c r="F235" s="88"/>
      <c r="G235" s="88"/>
      <c r="H235" s="88"/>
      <c r="I235" s="88"/>
      <c r="J235" s="89" t="s">
        <v>677</v>
      </c>
      <c r="K235" s="88">
        <v>1</v>
      </c>
      <c r="L235" s="87" t="s">
        <v>685</v>
      </c>
      <c r="M235" s="90" t="s">
        <v>112</v>
      </c>
      <c r="N235" s="90" t="s">
        <v>113</v>
      </c>
      <c r="O235" s="90" t="s">
        <v>784</v>
      </c>
      <c r="P235" s="87" t="s">
        <v>850</v>
      </c>
      <c r="Q235" s="76"/>
    </row>
    <row r="236" spans="1:184" s="15" customFormat="1">
      <c r="A236" s="87"/>
      <c r="B236" s="88">
        <v>8</v>
      </c>
      <c r="C236" s="88"/>
      <c r="D236" s="88"/>
      <c r="E236" s="88"/>
      <c r="F236" s="88"/>
      <c r="G236" s="88"/>
      <c r="H236" s="88"/>
      <c r="I236" s="88"/>
      <c r="J236" s="89" t="s">
        <v>678</v>
      </c>
      <c r="K236" s="88">
        <v>2</v>
      </c>
      <c r="L236" s="87" t="s">
        <v>686</v>
      </c>
      <c r="M236" s="90" t="s">
        <v>112</v>
      </c>
      <c r="N236" s="90" t="s">
        <v>113</v>
      </c>
      <c r="O236" s="90" t="s">
        <v>784</v>
      </c>
      <c r="P236" s="87" t="s">
        <v>803</v>
      </c>
      <c r="Q236" s="76"/>
    </row>
    <row r="237" spans="1:184" s="15" customFormat="1" ht="14.4" thickBot="1">
      <c r="A237" s="82"/>
      <c r="B237" s="83">
        <v>9</v>
      </c>
      <c r="C237" s="83"/>
      <c r="D237" s="83"/>
      <c r="E237" s="83"/>
      <c r="F237" s="83"/>
      <c r="G237" s="83"/>
      <c r="H237" s="83"/>
      <c r="I237" s="83"/>
      <c r="J237" s="84" t="s">
        <v>681</v>
      </c>
      <c r="K237" s="83">
        <v>2</v>
      </c>
      <c r="L237" s="82" t="s">
        <v>687</v>
      </c>
      <c r="M237" s="85" t="s">
        <v>112</v>
      </c>
      <c r="N237" s="85" t="s">
        <v>113</v>
      </c>
      <c r="O237" s="90" t="s">
        <v>784</v>
      </c>
      <c r="P237" s="82" t="s">
        <v>803</v>
      </c>
      <c r="Q237" s="76"/>
    </row>
    <row r="238" spans="1:184" s="15" customFormat="1" ht="14.4" thickBot="1">
      <c r="A238" s="212" t="s">
        <v>855</v>
      </c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76"/>
    </row>
    <row r="239" spans="1:184" s="15" customFormat="1">
      <c r="A239" s="77"/>
      <c r="B239" s="78">
        <v>1</v>
      </c>
      <c r="C239" s="78"/>
      <c r="D239" s="78"/>
      <c r="E239" s="78"/>
      <c r="F239" s="78"/>
      <c r="G239" s="78"/>
      <c r="H239" s="78"/>
      <c r="I239" s="78" t="s">
        <v>726</v>
      </c>
      <c r="J239" s="78"/>
      <c r="K239" s="78">
        <v>1</v>
      </c>
      <c r="L239" s="77" t="s">
        <v>693</v>
      </c>
      <c r="M239" s="80" t="s">
        <v>101</v>
      </c>
      <c r="N239" s="90" t="s">
        <v>113</v>
      </c>
      <c r="O239" s="90" t="s">
        <v>784</v>
      </c>
      <c r="P239" s="77"/>
      <c r="Q239" s="76"/>
    </row>
    <row r="240" spans="1:184" s="15" customFormat="1">
      <c r="A240" s="87"/>
      <c r="B240" s="88">
        <v>2</v>
      </c>
      <c r="C240" s="88"/>
      <c r="D240" s="88"/>
      <c r="E240" s="88"/>
      <c r="F240" s="88"/>
      <c r="G240" s="88"/>
      <c r="H240" s="88"/>
      <c r="I240" s="88"/>
      <c r="J240" s="89" t="s">
        <v>690</v>
      </c>
      <c r="K240" s="88">
        <v>1</v>
      </c>
      <c r="L240" s="87" t="s">
        <v>694</v>
      </c>
      <c r="M240" s="90" t="s">
        <v>112</v>
      </c>
      <c r="N240" s="90" t="s">
        <v>113</v>
      </c>
      <c r="O240" s="90" t="s">
        <v>784</v>
      </c>
      <c r="P240" s="87" t="s">
        <v>849</v>
      </c>
      <c r="Q240" s="76"/>
    </row>
    <row r="241" spans="1:17" s="15" customFormat="1">
      <c r="A241" s="87"/>
      <c r="B241" s="88">
        <v>3</v>
      </c>
      <c r="C241" s="88"/>
      <c r="D241" s="88"/>
      <c r="E241" s="88"/>
      <c r="F241" s="88"/>
      <c r="G241" s="88"/>
      <c r="H241" s="88"/>
      <c r="I241" s="88"/>
      <c r="J241" s="89" t="s">
        <v>691</v>
      </c>
      <c r="K241" s="88">
        <v>2</v>
      </c>
      <c r="L241" s="87" t="s">
        <v>695</v>
      </c>
      <c r="M241" s="90" t="s">
        <v>112</v>
      </c>
      <c r="N241" s="90" t="s">
        <v>113</v>
      </c>
      <c r="O241" s="90" t="s">
        <v>784</v>
      </c>
      <c r="P241" s="87" t="s">
        <v>850</v>
      </c>
      <c r="Q241" s="76"/>
    </row>
    <row r="242" spans="1:17" s="15" customFormat="1">
      <c r="A242" s="87"/>
      <c r="B242" s="88">
        <v>4</v>
      </c>
      <c r="C242" s="88"/>
      <c r="D242" s="88"/>
      <c r="E242" s="88"/>
      <c r="F242" s="88"/>
      <c r="G242" s="88"/>
      <c r="H242" s="88"/>
      <c r="I242" s="88"/>
      <c r="J242" s="89" t="s">
        <v>692</v>
      </c>
      <c r="K242" s="88">
        <v>2</v>
      </c>
      <c r="L242" s="87" t="s">
        <v>696</v>
      </c>
      <c r="M242" s="90" t="s">
        <v>112</v>
      </c>
      <c r="N242" s="90" t="s">
        <v>113</v>
      </c>
      <c r="O242" s="90" t="s">
        <v>784</v>
      </c>
      <c r="P242" s="87" t="s">
        <v>850</v>
      </c>
      <c r="Q242" s="76"/>
    </row>
    <row r="243" spans="1:17" s="15" customFormat="1">
      <c r="A243" s="87"/>
      <c r="B243" s="88">
        <v>5</v>
      </c>
      <c r="C243" s="88"/>
      <c r="D243" s="88"/>
      <c r="E243" s="88"/>
      <c r="F243" s="88"/>
      <c r="G243" s="88"/>
      <c r="H243" s="88"/>
      <c r="I243" s="88"/>
      <c r="J243" s="89" t="s">
        <v>95</v>
      </c>
      <c r="K243" s="88">
        <v>1</v>
      </c>
      <c r="L243" s="87" t="s">
        <v>697</v>
      </c>
      <c r="M243" s="90" t="s">
        <v>112</v>
      </c>
      <c r="N243" s="90" t="s">
        <v>113</v>
      </c>
      <c r="O243" s="90" t="s">
        <v>784</v>
      </c>
      <c r="P243" s="93" t="s">
        <v>791</v>
      </c>
      <c r="Q243" s="76"/>
    </row>
    <row r="244" spans="1:17" s="15" customFormat="1">
      <c r="A244" s="87"/>
      <c r="B244" s="88">
        <v>6</v>
      </c>
      <c r="C244" s="88"/>
      <c r="D244" s="88"/>
      <c r="E244" s="88"/>
      <c r="F244" s="88"/>
      <c r="G244" s="88"/>
      <c r="H244" s="88"/>
      <c r="I244" s="88"/>
      <c r="J244" s="89" t="s">
        <v>97</v>
      </c>
      <c r="K244" s="88">
        <v>1</v>
      </c>
      <c r="L244" s="87" t="s">
        <v>856</v>
      </c>
      <c r="M244" s="90" t="s">
        <v>112</v>
      </c>
      <c r="N244" s="90" t="s">
        <v>113</v>
      </c>
      <c r="O244" s="90" t="s">
        <v>784</v>
      </c>
      <c r="P244" s="93" t="s">
        <v>791</v>
      </c>
      <c r="Q244" s="76"/>
    </row>
    <row r="245" spans="1:17" s="15" customFormat="1">
      <c r="A245" s="87"/>
      <c r="B245" s="88">
        <v>7</v>
      </c>
      <c r="C245" s="88"/>
      <c r="D245" s="88"/>
      <c r="E245" s="88"/>
      <c r="F245" s="88"/>
      <c r="G245" s="88"/>
      <c r="H245" s="88"/>
      <c r="I245" s="88"/>
      <c r="J245" s="89" t="s">
        <v>137</v>
      </c>
      <c r="K245" s="88">
        <v>1</v>
      </c>
      <c r="L245" s="87" t="s">
        <v>608</v>
      </c>
      <c r="M245" s="90" t="s">
        <v>116</v>
      </c>
      <c r="N245" s="75" t="s">
        <v>108</v>
      </c>
      <c r="O245" s="75" t="s">
        <v>117</v>
      </c>
      <c r="P245" s="87" t="s">
        <v>117</v>
      </c>
      <c r="Q245" s="76"/>
    </row>
    <row r="246" spans="1:17" s="15" customFormat="1">
      <c r="A246" s="87"/>
      <c r="B246" s="88">
        <v>8</v>
      </c>
      <c r="C246" s="88"/>
      <c r="D246" s="88"/>
      <c r="E246" s="88"/>
      <c r="F246" s="88"/>
      <c r="G246" s="88"/>
      <c r="H246" s="88"/>
      <c r="I246" s="88"/>
      <c r="J246" s="89" t="s">
        <v>150</v>
      </c>
      <c r="K246" s="89">
        <v>2</v>
      </c>
      <c r="L246" s="90" t="s">
        <v>609</v>
      </c>
      <c r="M246" s="90" t="s">
        <v>116</v>
      </c>
      <c r="N246" s="90" t="s">
        <v>113</v>
      </c>
      <c r="O246" s="90" t="s">
        <v>784</v>
      </c>
      <c r="P246" s="87" t="s">
        <v>117</v>
      </c>
      <c r="Q246" s="76"/>
    </row>
    <row r="247" spans="1:17" s="15" customFormat="1">
      <c r="A247" s="87"/>
      <c r="B247" s="88">
        <v>9</v>
      </c>
      <c r="C247" s="88"/>
      <c r="D247" s="88"/>
      <c r="E247" s="88"/>
      <c r="F247" s="88"/>
      <c r="G247" s="88"/>
      <c r="H247" s="88"/>
      <c r="I247" s="88"/>
      <c r="J247" s="89" t="s">
        <v>148</v>
      </c>
      <c r="K247" s="89">
        <v>2</v>
      </c>
      <c r="L247" s="90" t="s">
        <v>491</v>
      </c>
      <c r="M247" s="90" t="s">
        <v>116</v>
      </c>
      <c r="N247" s="90" t="s">
        <v>113</v>
      </c>
      <c r="O247" s="90" t="s">
        <v>784</v>
      </c>
      <c r="P247" s="87" t="s">
        <v>117</v>
      </c>
      <c r="Q247" s="76"/>
    </row>
    <row r="248" spans="1:17" s="15" customFormat="1">
      <c r="A248" s="87"/>
      <c r="B248" s="88">
        <v>10</v>
      </c>
      <c r="C248" s="88"/>
      <c r="D248" s="88"/>
      <c r="E248" s="88"/>
      <c r="F248" s="88"/>
      <c r="G248" s="88"/>
      <c r="H248" s="88"/>
      <c r="I248" s="88"/>
      <c r="J248" s="89" t="s">
        <v>146</v>
      </c>
      <c r="K248" s="88">
        <v>2</v>
      </c>
      <c r="L248" s="90" t="s">
        <v>610</v>
      </c>
      <c r="M248" s="90" t="s">
        <v>116</v>
      </c>
      <c r="N248" s="90" t="s">
        <v>113</v>
      </c>
      <c r="O248" s="90" t="s">
        <v>784</v>
      </c>
      <c r="P248" s="87" t="s">
        <v>117</v>
      </c>
      <c r="Q248" s="76"/>
    </row>
    <row r="249" spans="1:17" s="15" customFormat="1" ht="14.4" thickBot="1">
      <c r="A249" s="82"/>
      <c r="B249" s="83">
        <v>11</v>
      </c>
      <c r="C249" s="83"/>
      <c r="D249" s="83"/>
      <c r="E249" s="83"/>
      <c r="F249" s="83"/>
      <c r="G249" s="83"/>
      <c r="H249" s="83"/>
      <c r="I249" s="83"/>
      <c r="J249" s="84" t="s">
        <v>152</v>
      </c>
      <c r="K249" s="84">
        <v>2</v>
      </c>
      <c r="L249" s="85" t="s">
        <v>490</v>
      </c>
      <c r="M249" s="85" t="s">
        <v>116</v>
      </c>
      <c r="N249" s="90" t="s">
        <v>113</v>
      </c>
      <c r="O249" s="90" t="s">
        <v>784</v>
      </c>
      <c r="P249" s="82" t="s">
        <v>117</v>
      </c>
      <c r="Q249" s="76"/>
    </row>
    <row r="250" spans="1:17" s="15" customFormat="1" ht="14.4" thickBot="1">
      <c r="A250" s="212" t="s">
        <v>857</v>
      </c>
      <c r="B250" s="212"/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76"/>
    </row>
    <row r="251" spans="1:17" s="15" customFormat="1">
      <c r="A251" s="77"/>
      <c r="B251" s="78">
        <v>1</v>
      </c>
      <c r="C251" s="78"/>
      <c r="D251" s="78"/>
      <c r="E251" s="78"/>
      <c r="F251" s="78"/>
      <c r="G251" s="78"/>
      <c r="H251" s="78"/>
      <c r="I251" s="78"/>
      <c r="J251" s="79" t="s">
        <v>698</v>
      </c>
      <c r="K251" s="78">
        <v>2</v>
      </c>
      <c r="L251" s="77" t="s">
        <v>858</v>
      </c>
      <c r="M251" s="80" t="s">
        <v>112</v>
      </c>
      <c r="N251" s="80" t="s">
        <v>113</v>
      </c>
      <c r="O251" s="81" t="s">
        <v>117</v>
      </c>
      <c r="P251" s="77" t="s">
        <v>850</v>
      </c>
      <c r="Q251" s="76"/>
    </row>
    <row r="252" spans="1:17" s="15" customFormat="1">
      <c r="A252" s="87"/>
      <c r="B252" s="88">
        <v>2</v>
      </c>
      <c r="C252" s="88"/>
      <c r="D252" s="88"/>
      <c r="E252" s="88"/>
      <c r="F252" s="88"/>
      <c r="G252" s="88"/>
      <c r="H252" s="88"/>
      <c r="I252" s="88"/>
      <c r="J252" s="89" t="s">
        <v>699</v>
      </c>
      <c r="K252" s="88">
        <v>2</v>
      </c>
      <c r="L252" s="87" t="s">
        <v>859</v>
      </c>
      <c r="M252" s="90" t="s">
        <v>112</v>
      </c>
      <c r="N252" s="90" t="s">
        <v>113</v>
      </c>
      <c r="O252" s="90" t="s">
        <v>117</v>
      </c>
      <c r="P252" s="87" t="s">
        <v>850</v>
      </c>
      <c r="Q252" s="76"/>
    </row>
    <row r="253" spans="1:17" s="15" customFormat="1">
      <c r="A253" s="87"/>
      <c r="B253" s="88">
        <v>3</v>
      </c>
      <c r="C253" s="88"/>
      <c r="D253" s="88"/>
      <c r="E253" s="88"/>
      <c r="F253" s="88"/>
      <c r="G253" s="88"/>
      <c r="H253" s="88"/>
      <c r="I253" s="88"/>
      <c r="J253" s="89" t="s">
        <v>700</v>
      </c>
      <c r="K253" s="88">
        <v>1</v>
      </c>
      <c r="L253" s="87" t="s">
        <v>860</v>
      </c>
      <c r="M253" s="90" t="s">
        <v>112</v>
      </c>
      <c r="N253" s="90" t="s">
        <v>113</v>
      </c>
      <c r="O253" s="90" t="s">
        <v>117</v>
      </c>
      <c r="P253" s="87" t="s">
        <v>854</v>
      </c>
      <c r="Q253" s="76"/>
    </row>
    <row r="254" spans="1:17" s="15" customFormat="1">
      <c r="A254" s="87"/>
      <c r="B254" s="88">
        <v>4</v>
      </c>
      <c r="C254" s="88"/>
      <c r="D254" s="88"/>
      <c r="E254" s="88"/>
      <c r="F254" s="88"/>
      <c r="G254" s="88"/>
      <c r="H254" s="88"/>
      <c r="I254" s="88"/>
      <c r="J254" s="89" t="s">
        <v>701</v>
      </c>
      <c r="K254" s="88">
        <v>1</v>
      </c>
      <c r="L254" s="87" t="s">
        <v>861</v>
      </c>
      <c r="M254" s="90" t="s">
        <v>112</v>
      </c>
      <c r="N254" s="90" t="s">
        <v>113</v>
      </c>
      <c r="O254" s="90" t="s">
        <v>117</v>
      </c>
      <c r="P254" s="87" t="s">
        <v>854</v>
      </c>
      <c r="Q254" s="76"/>
    </row>
    <row r="255" spans="1:17" s="15" customFormat="1">
      <c r="A255" s="87"/>
      <c r="B255" s="88">
        <v>5</v>
      </c>
      <c r="C255" s="88"/>
      <c r="D255" s="88"/>
      <c r="E255" s="88"/>
      <c r="F255" s="88"/>
      <c r="G255" s="88"/>
      <c r="H255" s="88"/>
      <c r="I255" s="88"/>
      <c r="J255" s="89" t="s">
        <v>702</v>
      </c>
      <c r="K255" s="88">
        <v>2</v>
      </c>
      <c r="L255" s="87" t="s">
        <v>862</v>
      </c>
      <c r="M255" s="90" t="s">
        <v>112</v>
      </c>
      <c r="N255" s="90" t="s">
        <v>113</v>
      </c>
      <c r="O255" s="90" t="s">
        <v>117</v>
      </c>
      <c r="P255" s="87" t="s">
        <v>854</v>
      </c>
      <c r="Q255" s="76"/>
    </row>
    <row r="256" spans="1:17" s="15" customFormat="1" ht="14.4" thickBot="1">
      <c r="A256" s="82"/>
      <c r="B256" s="83">
        <v>6</v>
      </c>
      <c r="C256" s="83"/>
      <c r="D256" s="83"/>
      <c r="E256" s="83"/>
      <c r="F256" s="83"/>
      <c r="G256" s="83"/>
      <c r="H256" s="83"/>
      <c r="I256" s="83"/>
      <c r="J256" s="84" t="s">
        <v>30</v>
      </c>
      <c r="K256" s="83">
        <v>1</v>
      </c>
      <c r="L256" s="82" t="s">
        <v>863</v>
      </c>
      <c r="M256" s="85" t="s">
        <v>112</v>
      </c>
      <c r="N256" s="85" t="s">
        <v>113</v>
      </c>
      <c r="O256" s="86" t="s">
        <v>117</v>
      </c>
      <c r="P256" s="91" t="s">
        <v>791</v>
      </c>
      <c r="Q256" s="76"/>
    </row>
    <row r="257" spans="1:17" s="15" customFormat="1" ht="14.4" thickBot="1">
      <c r="A257" s="212" t="s">
        <v>864</v>
      </c>
      <c r="B257" s="212"/>
      <c r="C257" s="212"/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76"/>
    </row>
    <row r="258" spans="1:17" s="15" customFormat="1">
      <c r="A258" s="77"/>
      <c r="B258" s="78">
        <v>1</v>
      </c>
      <c r="C258" s="78"/>
      <c r="D258" s="78"/>
      <c r="E258" s="78"/>
      <c r="F258" s="78"/>
      <c r="G258" s="78"/>
      <c r="H258" s="78"/>
      <c r="I258" s="78"/>
      <c r="J258" s="79" t="s">
        <v>698</v>
      </c>
      <c r="K258" s="78">
        <v>2</v>
      </c>
      <c r="L258" s="77" t="s">
        <v>858</v>
      </c>
      <c r="M258" s="80" t="s">
        <v>112</v>
      </c>
      <c r="N258" s="80" t="s">
        <v>113</v>
      </c>
      <c r="O258" s="90" t="s">
        <v>784</v>
      </c>
      <c r="P258" s="77" t="s">
        <v>850</v>
      </c>
      <c r="Q258" s="76"/>
    </row>
    <row r="259" spans="1:17" s="15" customFormat="1">
      <c r="A259" s="87"/>
      <c r="B259" s="88">
        <v>2</v>
      </c>
      <c r="C259" s="88"/>
      <c r="D259" s="88"/>
      <c r="E259" s="88"/>
      <c r="F259" s="88"/>
      <c r="G259" s="88"/>
      <c r="H259" s="88"/>
      <c r="I259" s="88"/>
      <c r="J259" s="89" t="s">
        <v>699</v>
      </c>
      <c r="K259" s="88">
        <v>2</v>
      </c>
      <c r="L259" s="87" t="s">
        <v>859</v>
      </c>
      <c r="M259" s="90" t="s">
        <v>112</v>
      </c>
      <c r="N259" s="90" t="s">
        <v>113</v>
      </c>
      <c r="O259" s="90" t="s">
        <v>784</v>
      </c>
      <c r="P259" s="87" t="s">
        <v>850</v>
      </c>
      <c r="Q259" s="76"/>
    </row>
    <row r="260" spans="1:17" s="15" customFormat="1">
      <c r="A260" s="87"/>
      <c r="B260" s="88">
        <v>3</v>
      </c>
      <c r="C260" s="88"/>
      <c r="D260" s="88"/>
      <c r="E260" s="88"/>
      <c r="F260" s="88"/>
      <c r="G260" s="88"/>
      <c r="H260" s="88"/>
      <c r="I260" s="88"/>
      <c r="J260" s="89" t="s">
        <v>702</v>
      </c>
      <c r="K260" s="88">
        <v>2</v>
      </c>
      <c r="L260" s="87" t="s">
        <v>862</v>
      </c>
      <c r="M260" s="90" t="s">
        <v>112</v>
      </c>
      <c r="N260" s="90" t="s">
        <v>113</v>
      </c>
      <c r="O260" s="90" t="s">
        <v>784</v>
      </c>
      <c r="P260" s="87" t="s">
        <v>854</v>
      </c>
      <c r="Q260" s="76"/>
    </row>
    <row r="261" spans="1:17" s="15" customFormat="1">
      <c r="A261" s="87"/>
      <c r="B261" s="88">
        <v>4</v>
      </c>
      <c r="C261" s="88"/>
      <c r="D261" s="88"/>
      <c r="E261" s="88"/>
      <c r="F261" s="88"/>
      <c r="G261" s="88"/>
      <c r="H261" s="88"/>
      <c r="I261" s="88"/>
      <c r="J261" s="89" t="s">
        <v>703</v>
      </c>
      <c r="K261" s="88">
        <v>1</v>
      </c>
      <c r="L261" s="87" t="s">
        <v>704</v>
      </c>
      <c r="M261" s="90" t="s">
        <v>112</v>
      </c>
      <c r="N261" s="90" t="s">
        <v>113</v>
      </c>
      <c r="O261" s="90" t="s">
        <v>784</v>
      </c>
      <c r="P261" s="87" t="s">
        <v>849</v>
      </c>
      <c r="Q261" s="76"/>
    </row>
    <row r="262" spans="1:17" s="15" customFormat="1" ht="14.4" thickBot="1">
      <c r="A262" s="97"/>
      <c r="B262" s="94">
        <v>5</v>
      </c>
      <c r="C262" s="94"/>
      <c r="D262" s="94"/>
      <c r="E262" s="94"/>
      <c r="F262" s="94"/>
      <c r="G262" s="94"/>
      <c r="H262" s="94"/>
      <c r="I262" s="94"/>
      <c r="J262" s="95" t="s">
        <v>30</v>
      </c>
      <c r="K262" s="94">
        <v>1</v>
      </c>
      <c r="L262" s="97" t="s">
        <v>863</v>
      </c>
      <c r="M262" s="86" t="s">
        <v>112</v>
      </c>
      <c r="N262" s="86" t="s">
        <v>113</v>
      </c>
      <c r="O262" s="90" t="s">
        <v>784</v>
      </c>
      <c r="P262" s="96" t="s">
        <v>791</v>
      </c>
      <c r="Q262" s="76"/>
    </row>
    <row r="263" spans="1:17" s="15" customFormat="1" ht="14.4" thickBot="1">
      <c r="A263" s="212" t="s">
        <v>640</v>
      </c>
      <c r="B263" s="212"/>
      <c r="C263" s="212"/>
      <c r="D263" s="212"/>
      <c r="E263" s="212"/>
      <c r="F263" s="212"/>
      <c r="G263" s="212"/>
      <c r="H263" s="212"/>
      <c r="I263" s="212"/>
      <c r="J263" s="212"/>
      <c r="K263" s="212"/>
      <c r="L263" s="212"/>
      <c r="M263" s="212"/>
      <c r="N263" s="212"/>
      <c r="O263" s="212"/>
      <c r="P263" s="212"/>
      <c r="Q263" s="76"/>
    </row>
    <row r="264" spans="1:17" s="15" customFormat="1">
      <c r="A264" s="77"/>
      <c r="B264" s="78">
        <v>1</v>
      </c>
      <c r="C264" s="78"/>
      <c r="D264" s="78"/>
      <c r="E264" s="78"/>
      <c r="F264" s="78"/>
      <c r="G264" s="78"/>
      <c r="H264" s="78"/>
      <c r="I264" s="78"/>
      <c r="J264" s="79" t="s">
        <v>705</v>
      </c>
      <c r="K264" s="78">
        <v>1</v>
      </c>
      <c r="L264" s="77" t="s">
        <v>711</v>
      </c>
      <c r="M264" s="80" t="s">
        <v>112</v>
      </c>
      <c r="N264" s="80" t="s">
        <v>113</v>
      </c>
      <c r="O264" s="90" t="s">
        <v>117</v>
      </c>
      <c r="P264" s="77" t="s">
        <v>849</v>
      </c>
      <c r="Q264" s="76"/>
    </row>
    <row r="265" spans="1:17" s="15" customFormat="1">
      <c r="A265" s="87"/>
      <c r="B265" s="88">
        <v>2</v>
      </c>
      <c r="C265" s="88"/>
      <c r="D265" s="88"/>
      <c r="E265" s="88"/>
      <c r="F265" s="88"/>
      <c r="G265" s="88"/>
      <c r="H265" s="88"/>
      <c r="I265" s="88"/>
      <c r="J265" s="89" t="s">
        <v>706</v>
      </c>
      <c r="K265" s="88">
        <v>1</v>
      </c>
      <c r="L265" s="87" t="s">
        <v>712</v>
      </c>
      <c r="M265" s="90" t="s">
        <v>112</v>
      </c>
      <c r="N265" s="90" t="s">
        <v>113</v>
      </c>
      <c r="O265" s="90" t="s">
        <v>117</v>
      </c>
      <c r="P265" s="87" t="s">
        <v>849</v>
      </c>
      <c r="Q265" s="76"/>
    </row>
    <row r="266" spans="1:17" s="15" customFormat="1">
      <c r="A266" s="87"/>
      <c r="B266" s="88">
        <v>3</v>
      </c>
      <c r="C266" s="88"/>
      <c r="D266" s="88"/>
      <c r="E266" s="88"/>
      <c r="F266" s="88"/>
      <c r="G266" s="88"/>
      <c r="H266" s="88"/>
      <c r="I266" s="88"/>
      <c r="J266" s="89" t="s">
        <v>707</v>
      </c>
      <c r="K266" s="88">
        <v>1</v>
      </c>
      <c r="L266" s="87" t="s">
        <v>713</v>
      </c>
      <c r="M266" s="90" t="s">
        <v>112</v>
      </c>
      <c r="N266" s="90" t="s">
        <v>113</v>
      </c>
      <c r="O266" s="90" t="s">
        <v>117</v>
      </c>
      <c r="P266" s="87" t="s">
        <v>849</v>
      </c>
      <c r="Q266" s="76"/>
    </row>
    <row r="267" spans="1:17" s="15" customFormat="1">
      <c r="A267" s="87"/>
      <c r="B267" s="88">
        <v>4</v>
      </c>
      <c r="C267" s="88"/>
      <c r="D267" s="88"/>
      <c r="E267" s="88"/>
      <c r="F267" s="88"/>
      <c r="G267" s="88"/>
      <c r="H267" s="88"/>
      <c r="I267" s="88"/>
      <c r="J267" s="89" t="s">
        <v>708</v>
      </c>
      <c r="K267" s="88">
        <v>2</v>
      </c>
      <c r="L267" s="87" t="s">
        <v>717</v>
      </c>
      <c r="M267" s="90" t="s">
        <v>112</v>
      </c>
      <c r="N267" s="90" t="s">
        <v>113</v>
      </c>
      <c r="O267" s="90" t="s">
        <v>117</v>
      </c>
      <c r="P267" s="87" t="s">
        <v>55</v>
      </c>
      <c r="Q267" s="76"/>
    </row>
    <row r="268" spans="1:17" s="15" customFormat="1">
      <c r="A268" s="87"/>
      <c r="B268" s="88">
        <v>5</v>
      </c>
      <c r="C268" s="88"/>
      <c r="D268" s="88"/>
      <c r="E268" s="88"/>
      <c r="F268" s="88"/>
      <c r="G268" s="88"/>
      <c r="H268" s="88"/>
      <c r="I268" s="88"/>
      <c r="J268" s="89" t="s">
        <v>709</v>
      </c>
      <c r="K268" s="88">
        <v>13</v>
      </c>
      <c r="L268" s="87" t="s">
        <v>714</v>
      </c>
      <c r="M268" s="90" t="s">
        <v>112</v>
      </c>
      <c r="N268" s="90" t="s">
        <v>113</v>
      </c>
      <c r="O268" s="90" t="s">
        <v>117</v>
      </c>
      <c r="P268" s="87" t="s">
        <v>55</v>
      </c>
      <c r="Q268" s="76"/>
    </row>
    <row r="269" spans="1:17" s="15" customFormat="1">
      <c r="A269" s="87"/>
      <c r="B269" s="88">
        <v>6</v>
      </c>
      <c r="C269" s="88"/>
      <c r="D269" s="88"/>
      <c r="E269" s="88"/>
      <c r="F269" s="88"/>
      <c r="G269" s="88"/>
      <c r="H269" s="88"/>
      <c r="I269" s="88"/>
      <c r="J269" s="89" t="s">
        <v>710</v>
      </c>
      <c r="K269" s="88">
        <v>4</v>
      </c>
      <c r="L269" s="87" t="s">
        <v>715</v>
      </c>
      <c r="M269" s="90" t="s">
        <v>112</v>
      </c>
      <c r="N269" s="90" t="s">
        <v>113</v>
      </c>
      <c r="O269" s="90" t="s">
        <v>117</v>
      </c>
      <c r="P269" s="87" t="s">
        <v>55</v>
      </c>
      <c r="Q269" s="76"/>
    </row>
    <row r="270" spans="1:17" s="15" customFormat="1" ht="14.4" thickBot="1">
      <c r="A270" s="82"/>
      <c r="B270" s="83">
        <v>7</v>
      </c>
      <c r="C270" s="83"/>
      <c r="D270" s="83"/>
      <c r="E270" s="83"/>
      <c r="F270" s="83"/>
      <c r="G270" s="83"/>
      <c r="H270" s="83"/>
      <c r="I270" s="83"/>
      <c r="J270" s="84" t="s">
        <v>30</v>
      </c>
      <c r="K270" s="83">
        <v>1</v>
      </c>
      <c r="L270" s="82" t="s">
        <v>716</v>
      </c>
      <c r="M270" s="85" t="s">
        <v>112</v>
      </c>
      <c r="N270" s="85" t="s">
        <v>113</v>
      </c>
      <c r="O270" s="90" t="s">
        <v>117</v>
      </c>
      <c r="P270" s="91" t="s">
        <v>828</v>
      </c>
      <c r="Q270" s="76"/>
    </row>
    <row r="271" spans="1:17" s="15" customFormat="1" ht="14.4" thickBot="1">
      <c r="A271" s="212" t="s">
        <v>641</v>
      </c>
      <c r="B271" s="212"/>
      <c r="C271" s="212"/>
      <c r="D271" s="212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  <c r="O271" s="212"/>
      <c r="P271" s="212"/>
      <c r="Q271" s="76"/>
    </row>
    <row r="272" spans="1:17" s="15" customFormat="1">
      <c r="A272" s="77"/>
      <c r="B272" s="78">
        <v>1</v>
      </c>
      <c r="C272" s="78"/>
      <c r="D272" s="78"/>
      <c r="E272" s="78"/>
      <c r="F272" s="78"/>
      <c r="G272" s="78"/>
      <c r="H272" s="78"/>
      <c r="I272" s="78"/>
      <c r="J272" s="79" t="s">
        <v>698</v>
      </c>
      <c r="K272" s="78">
        <v>2</v>
      </c>
      <c r="L272" s="77" t="s">
        <v>858</v>
      </c>
      <c r="M272" s="80" t="s">
        <v>112</v>
      </c>
      <c r="N272" s="80" t="s">
        <v>113</v>
      </c>
      <c r="O272" s="90" t="s">
        <v>784</v>
      </c>
      <c r="P272" s="77" t="s">
        <v>850</v>
      </c>
      <c r="Q272" s="76"/>
    </row>
    <row r="273" spans="1:184" s="15" customFormat="1">
      <c r="A273" s="87"/>
      <c r="B273" s="88">
        <v>2</v>
      </c>
      <c r="C273" s="88"/>
      <c r="D273" s="88"/>
      <c r="E273" s="88"/>
      <c r="F273" s="88"/>
      <c r="G273" s="88"/>
      <c r="H273" s="88"/>
      <c r="I273" s="88"/>
      <c r="J273" s="89" t="s">
        <v>718</v>
      </c>
      <c r="K273" s="88">
        <v>2</v>
      </c>
      <c r="L273" s="87" t="s">
        <v>865</v>
      </c>
      <c r="M273" s="90" t="s">
        <v>112</v>
      </c>
      <c r="N273" s="90" t="s">
        <v>113</v>
      </c>
      <c r="O273" s="90" t="s">
        <v>784</v>
      </c>
      <c r="P273" s="87" t="s">
        <v>850</v>
      </c>
      <c r="Q273" s="76"/>
    </row>
    <row r="274" spans="1:184" s="15" customFormat="1">
      <c r="A274" s="87"/>
      <c r="B274" s="88">
        <v>3</v>
      </c>
      <c r="C274" s="88"/>
      <c r="D274" s="88"/>
      <c r="E274" s="88"/>
      <c r="F274" s="88"/>
      <c r="G274" s="88"/>
      <c r="H274" s="88"/>
      <c r="I274" s="88"/>
      <c r="J274" s="89" t="s">
        <v>36</v>
      </c>
      <c r="K274" s="88">
        <v>1</v>
      </c>
      <c r="L274" s="87" t="s">
        <v>722</v>
      </c>
      <c r="M274" s="90" t="s">
        <v>112</v>
      </c>
      <c r="N274" s="90" t="s">
        <v>113</v>
      </c>
      <c r="O274" s="90" t="s">
        <v>784</v>
      </c>
      <c r="P274" s="93" t="s">
        <v>791</v>
      </c>
      <c r="Q274" s="76"/>
    </row>
    <row r="275" spans="1:184" s="15" customFormat="1">
      <c r="A275" s="87"/>
      <c r="B275" s="88">
        <v>4</v>
      </c>
      <c r="C275" s="88"/>
      <c r="D275" s="88"/>
      <c r="E275" s="88"/>
      <c r="F275" s="88"/>
      <c r="G275" s="88"/>
      <c r="H275" s="88"/>
      <c r="I275" s="88"/>
      <c r="J275" s="89" t="s">
        <v>38</v>
      </c>
      <c r="K275" s="88">
        <v>1</v>
      </c>
      <c r="L275" s="87" t="s">
        <v>720</v>
      </c>
      <c r="M275" s="90" t="s">
        <v>112</v>
      </c>
      <c r="N275" s="90" t="s">
        <v>113</v>
      </c>
      <c r="O275" s="90" t="s">
        <v>784</v>
      </c>
      <c r="P275" s="93" t="s">
        <v>791</v>
      </c>
      <c r="Q275" s="76"/>
    </row>
    <row r="276" spans="1:184" s="15" customFormat="1" ht="14.4" thickBot="1">
      <c r="A276" s="82"/>
      <c r="B276" s="83">
        <v>5</v>
      </c>
      <c r="C276" s="83"/>
      <c r="D276" s="83"/>
      <c r="E276" s="83"/>
      <c r="F276" s="83"/>
      <c r="G276" s="83"/>
      <c r="H276" s="83"/>
      <c r="I276" s="83"/>
      <c r="J276" s="84" t="s">
        <v>32</v>
      </c>
      <c r="K276" s="83">
        <v>1</v>
      </c>
      <c r="L276" s="82" t="s">
        <v>721</v>
      </c>
      <c r="M276" s="85" t="s">
        <v>112</v>
      </c>
      <c r="N276" s="85" t="s">
        <v>113</v>
      </c>
      <c r="O276" s="90" t="s">
        <v>784</v>
      </c>
      <c r="P276" s="91" t="s">
        <v>791</v>
      </c>
      <c r="Q276" s="76"/>
    </row>
    <row r="277" spans="1:184" s="15" customFormat="1" ht="14.4" thickBot="1">
      <c r="A277" s="212" t="s">
        <v>642</v>
      </c>
      <c r="B277" s="212"/>
      <c r="C277" s="212"/>
      <c r="D277" s="212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76"/>
    </row>
    <row r="278" spans="1:184" s="15" customFormat="1">
      <c r="A278" s="77"/>
      <c r="B278" s="78">
        <v>1</v>
      </c>
      <c r="C278" s="78"/>
      <c r="D278" s="78"/>
      <c r="E278" s="78"/>
      <c r="F278" s="78"/>
      <c r="G278" s="78"/>
      <c r="H278" s="78"/>
      <c r="I278" s="78" t="s">
        <v>734</v>
      </c>
      <c r="J278" s="78"/>
      <c r="K278" s="78">
        <v>1</v>
      </c>
      <c r="L278" s="77" t="s">
        <v>723</v>
      </c>
      <c r="M278" s="80" t="s">
        <v>112</v>
      </c>
      <c r="N278" s="90" t="s">
        <v>113</v>
      </c>
      <c r="O278" s="90" t="s">
        <v>784</v>
      </c>
      <c r="P278" s="77"/>
      <c r="Q278" s="76"/>
    </row>
    <row r="279" spans="1:184" s="13" customFormat="1">
      <c r="A279" s="100"/>
      <c r="B279" s="101">
        <v>2</v>
      </c>
      <c r="C279" s="101"/>
      <c r="D279" s="101"/>
      <c r="E279" s="101"/>
      <c r="F279" s="101"/>
      <c r="G279" s="101"/>
      <c r="H279" s="101"/>
      <c r="I279" s="101"/>
      <c r="J279" s="89" t="s">
        <v>719</v>
      </c>
      <c r="K279" s="101">
        <v>1</v>
      </c>
      <c r="L279" s="87" t="s">
        <v>724</v>
      </c>
      <c r="M279" s="90" t="s">
        <v>112</v>
      </c>
      <c r="N279" s="90" t="s">
        <v>113</v>
      </c>
      <c r="O279" s="90" t="s">
        <v>784</v>
      </c>
      <c r="P279" s="100" t="s">
        <v>827</v>
      </c>
      <c r="Q279" s="76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  <c r="FY279" s="15"/>
      <c r="FZ279" s="15"/>
      <c r="GA279" s="15"/>
      <c r="GB279" s="15"/>
    </row>
    <row r="280" spans="1:184" s="13" customFormat="1" ht="14.4" thickBot="1">
      <c r="A280" s="102"/>
      <c r="B280" s="103">
        <v>3</v>
      </c>
      <c r="C280" s="103"/>
      <c r="D280" s="103"/>
      <c r="E280" s="103"/>
      <c r="F280" s="103"/>
      <c r="G280" s="103"/>
      <c r="H280" s="103"/>
      <c r="I280" s="103"/>
      <c r="J280" s="84" t="s">
        <v>111</v>
      </c>
      <c r="K280" s="103">
        <v>4</v>
      </c>
      <c r="L280" s="82" t="s">
        <v>725</v>
      </c>
      <c r="M280" s="85" t="s">
        <v>112</v>
      </c>
      <c r="N280" s="85" t="s">
        <v>113</v>
      </c>
      <c r="O280" s="90" t="s">
        <v>784</v>
      </c>
      <c r="P280" s="104" t="s">
        <v>828</v>
      </c>
      <c r="Q280" s="76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  <c r="DL280" s="15"/>
      <c r="DM280" s="15"/>
      <c r="DN280" s="15"/>
      <c r="DO280" s="15"/>
      <c r="DP280" s="15"/>
      <c r="DQ280" s="15"/>
      <c r="DR280" s="15"/>
      <c r="DS280" s="15"/>
      <c r="DT280" s="15"/>
      <c r="DU280" s="15"/>
      <c r="DV280" s="15"/>
      <c r="DW280" s="15"/>
      <c r="DX280" s="15"/>
      <c r="DY280" s="15"/>
      <c r="DZ280" s="15"/>
      <c r="EA280" s="15"/>
      <c r="EB280" s="15"/>
      <c r="EC280" s="15"/>
      <c r="ED280" s="15"/>
      <c r="EE280" s="15"/>
      <c r="EF280" s="15"/>
      <c r="EG280" s="15"/>
      <c r="EH280" s="15"/>
      <c r="EI280" s="15"/>
      <c r="EJ280" s="15"/>
      <c r="EK280" s="15"/>
      <c r="EL280" s="15"/>
      <c r="EM280" s="15"/>
      <c r="EN280" s="15"/>
      <c r="EO280" s="15"/>
      <c r="EP280" s="15"/>
      <c r="EQ280" s="15"/>
      <c r="ER280" s="15"/>
      <c r="ES280" s="15"/>
      <c r="ET280" s="15"/>
      <c r="EU280" s="15"/>
      <c r="EV280" s="15"/>
      <c r="EW280" s="15"/>
      <c r="EX280" s="15"/>
      <c r="EY280" s="15"/>
      <c r="EZ280" s="15"/>
      <c r="FA280" s="15"/>
      <c r="FB280" s="15"/>
      <c r="FC280" s="15"/>
      <c r="FD280" s="15"/>
      <c r="FE280" s="15"/>
      <c r="FF280" s="15"/>
      <c r="FG280" s="15"/>
      <c r="FH280" s="15"/>
      <c r="FI280" s="15"/>
      <c r="FJ280" s="15"/>
      <c r="FK280" s="15"/>
      <c r="FL280" s="15"/>
      <c r="FM280" s="15"/>
      <c r="FN280" s="15"/>
      <c r="FO280" s="15"/>
      <c r="FP280" s="15"/>
      <c r="FQ280" s="15"/>
      <c r="FR280" s="15"/>
      <c r="FS280" s="15"/>
      <c r="FT280" s="15"/>
      <c r="FU280" s="15"/>
      <c r="FV280" s="15"/>
      <c r="FW280" s="15"/>
      <c r="FX280" s="15"/>
      <c r="FY280" s="15"/>
      <c r="FZ280" s="15"/>
      <c r="GA280" s="15"/>
      <c r="GB280" s="15"/>
    </row>
    <row r="281" spans="1:184" s="13" customFormat="1" ht="14.4" thickBot="1">
      <c r="A281" s="217" t="s">
        <v>643</v>
      </c>
      <c r="B281" s="217"/>
      <c r="C281" s="217"/>
      <c r="D281" s="217"/>
      <c r="E281" s="217"/>
      <c r="F281" s="217"/>
      <c r="G281" s="217"/>
      <c r="H281" s="217"/>
      <c r="I281" s="217"/>
      <c r="J281" s="217"/>
      <c r="K281" s="217"/>
      <c r="L281" s="217"/>
      <c r="M281" s="217"/>
      <c r="N281" s="217"/>
      <c r="O281" s="217"/>
      <c r="P281" s="217"/>
      <c r="Q281" s="76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  <c r="DL281" s="15"/>
      <c r="DM281" s="15"/>
      <c r="DN281" s="15"/>
      <c r="DO281" s="15"/>
      <c r="DP281" s="15"/>
      <c r="DQ281" s="15"/>
      <c r="DR281" s="15"/>
      <c r="DS281" s="15"/>
      <c r="DT281" s="15"/>
      <c r="DU281" s="15"/>
      <c r="DV281" s="15"/>
      <c r="DW281" s="15"/>
      <c r="DX281" s="15"/>
      <c r="DY281" s="15"/>
      <c r="DZ281" s="15"/>
      <c r="EA281" s="15"/>
      <c r="EB281" s="15"/>
      <c r="EC281" s="15"/>
      <c r="ED281" s="15"/>
      <c r="EE281" s="15"/>
      <c r="EF281" s="15"/>
      <c r="EG281" s="15"/>
      <c r="EH281" s="15"/>
      <c r="EI281" s="15"/>
      <c r="EJ281" s="15"/>
      <c r="EK281" s="15"/>
      <c r="EL281" s="15"/>
      <c r="EM281" s="15"/>
      <c r="EN281" s="15"/>
      <c r="EO281" s="15"/>
      <c r="EP281" s="15"/>
      <c r="EQ281" s="15"/>
      <c r="ER281" s="15"/>
      <c r="ES281" s="15"/>
      <c r="ET281" s="15"/>
      <c r="EU281" s="15"/>
      <c r="EV281" s="15"/>
      <c r="EW281" s="15"/>
      <c r="EX281" s="15"/>
      <c r="EY281" s="15"/>
      <c r="EZ281" s="15"/>
      <c r="FA281" s="15"/>
      <c r="FB281" s="15"/>
      <c r="FC281" s="15"/>
      <c r="FD281" s="15"/>
      <c r="FE281" s="15"/>
      <c r="FF281" s="15"/>
      <c r="FG281" s="15"/>
      <c r="FH281" s="15"/>
      <c r="FI281" s="15"/>
      <c r="FJ281" s="15"/>
      <c r="FK281" s="15"/>
      <c r="FL281" s="15"/>
      <c r="FM281" s="15"/>
      <c r="FN281" s="15"/>
      <c r="FO281" s="15"/>
      <c r="FP281" s="15"/>
      <c r="FQ281" s="15"/>
      <c r="FR281" s="15"/>
      <c r="FS281" s="15"/>
      <c r="FT281" s="15"/>
      <c r="FU281" s="15"/>
      <c r="FV281" s="15"/>
      <c r="FW281" s="15"/>
      <c r="FX281" s="15"/>
      <c r="FY281" s="15"/>
      <c r="FZ281" s="15"/>
      <c r="GA281" s="15"/>
      <c r="GB281" s="15"/>
    </row>
    <row r="282" spans="1:184" s="13" customFormat="1">
      <c r="A282" s="105"/>
      <c r="B282" s="106">
        <v>1</v>
      </c>
      <c r="C282" s="106"/>
      <c r="D282" s="106"/>
      <c r="E282" s="106"/>
      <c r="F282" s="106"/>
      <c r="G282" s="106"/>
      <c r="H282" s="106"/>
      <c r="I282" s="106"/>
      <c r="J282" s="79" t="s">
        <v>727</v>
      </c>
      <c r="K282" s="106">
        <v>1</v>
      </c>
      <c r="L282" s="105" t="s">
        <v>728</v>
      </c>
      <c r="M282" s="80" t="s">
        <v>112</v>
      </c>
      <c r="N282" s="80" t="s">
        <v>113</v>
      </c>
      <c r="O282" s="90" t="s">
        <v>784</v>
      </c>
      <c r="P282" s="105" t="s">
        <v>854</v>
      </c>
      <c r="Q282" s="76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  <c r="DL282" s="15"/>
      <c r="DM282" s="15"/>
      <c r="DN282" s="15"/>
      <c r="DO282" s="15"/>
      <c r="DP282" s="15"/>
      <c r="DQ282" s="15"/>
      <c r="DR282" s="15"/>
      <c r="DS282" s="15"/>
      <c r="DT282" s="15"/>
      <c r="DU282" s="15"/>
      <c r="DV282" s="15"/>
      <c r="DW282" s="15"/>
      <c r="DX282" s="15"/>
      <c r="DY282" s="15"/>
      <c r="DZ282" s="15"/>
      <c r="EA282" s="15"/>
      <c r="EB282" s="15"/>
      <c r="EC282" s="15"/>
      <c r="ED282" s="15"/>
      <c r="EE282" s="15"/>
      <c r="EF282" s="15"/>
      <c r="EG282" s="15"/>
      <c r="EH282" s="15"/>
      <c r="EI282" s="15"/>
      <c r="EJ282" s="15"/>
      <c r="EK282" s="15"/>
      <c r="EL282" s="15"/>
      <c r="EM282" s="15"/>
      <c r="EN282" s="15"/>
      <c r="EO282" s="15"/>
      <c r="EP282" s="15"/>
      <c r="EQ282" s="15"/>
      <c r="ER282" s="15"/>
      <c r="ES282" s="15"/>
      <c r="ET282" s="15"/>
      <c r="EU282" s="15"/>
      <c r="EV282" s="15"/>
      <c r="EW282" s="15"/>
      <c r="EX282" s="15"/>
      <c r="EY282" s="15"/>
      <c r="EZ282" s="15"/>
      <c r="FA282" s="15"/>
      <c r="FB282" s="15"/>
      <c r="FC282" s="15"/>
      <c r="FD282" s="15"/>
      <c r="FE282" s="15"/>
      <c r="FF282" s="15"/>
      <c r="FG282" s="15"/>
      <c r="FH282" s="15"/>
      <c r="FI282" s="15"/>
      <c r="FJ282" s="15"/>
      <c r="FK282" s="15"/>
      <c r="FL282" s="15"/>
      <c r="FM282" s="15"/>
      <c r="FN282" s="15"/>
      <c r="FO282" s="15"/>
      <c r="FP282" s="15"/>
      <c r="FQ282" s="15"/>
      <c r="FR282" s="15"/>
      <c r="FS282" s="15"/>
      <c r="FT282" s="15"/>
      <c r="FU282" s="15"/>
      <c r="FV282" s="15"/>
      <c r="FW282" s="15"/>
      <c r="FX282" s="15"/>
      <c r="FY282" s="15"/>
      <c r="FZ282" s="15"/>
      <c r="GA282" s="15"/>
      <c r="GB282" s="15"/>
    </row>
    <row r="283" spans="1:184" s="13" customFormat="1" ht="14.4" thickBot="1">
      <c r="A283" s="107"/>
      <c r="B283" s="108">
        <v>2</v>
      </c>
      <c r="C283" s="108"/>
      <c r="D283" s="108"/>
      <c r="E283" s="108"/>
      <c r="F283" s="108"/>
      <c r="G283" s="108"/>
      <c r="H283" s="108"/>
      <c r="I283" s="108"/>
      <c r="J283" s="95" t="s">
        <v>14</v>
      </c>
      <c r="K283" s="108">
        <v>1</v>
      </c>
      <c r="L283" s="107" t="s">
        <v>729</v>
      </c>
      <c r="M283" s="86" t="s">
        <v>112</v>
      </c>
      <c r="N283" s="86" t="s">
        <v>113</v>
      </c>
      <c r="O283" s="86" t="s">
        <v>784</v>
      </c>
      <c r="P283" s="109" t="s">
        <v>791</v>
      </c>
      <c r="Q283" s="76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  <c r="FY283" s="15"/>
      <c r="FZ283" s="15"/>
      <c r="GA283" s="15"/>
      <c r="GB283" s="15"/>
    </row>
    <row r="284" spans="1:184" s="18" customFormat="1" ht="30.6" thickBot="1">
      <c r="A284" s="209" t="s">
        <v>866</v>
      </c>
      <c r="B284" s="210"/>
      <c r="C284" s="210"/>
      <c r="D284" s="210"/>
      <c r="E284" s="210"/>
      <c r="F284" s="210"/>
      <c r="G284" s="210"/>
      <c r="H284" s="210"/>
      <c r="I284" s="210"/>
      <c r="J284" s="210"/>
      <c r="K284" s="210"/>
      <c r="L284" s="210"/>
      <c r="M284" s="210"/>
      <c r="N284" s="210"/>
      <c r="O284" s="210"/>
      <c r="P284" s="211"/>
      <c r="Q284" s="68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  <c r="CQ284" s="21"/>
      <c r="CR284" s="21"/>
      <c r="CS284" s="21"/>
      <c r="CT284" s="21"/>
      <c r="CU284" s="21"/>
      <c r="CV284" s="21"/>
      <c r="CW284" s="21"/>
      <c r="CX284" s="21"/>
      <c r="CY284" s="21"/>
      <c r="CZ284" s="21"/>
      <c r="DA284" s="21"/>
      <c r="DB284" s="21"/>
      <c r="DC284" s="21"/>
      <c r="DD284" s="21"/>
      <c r="DE284" s="21"/>
      <c r="DF284" s="21"/>
      <c r="DG284" s="21"/>
      <c r="DH284" s="21"/>
      <c r="DI284" s="21"/>
      <c r="DJ284" s="21"/>
      <c r="DK284" s="21"/>
      <c r="DL284" s="21"/>
      <c r="DM284" s="21"/>
      <c r="DN284" s="21"/>
      <c r="DO284" s="21"/>
      <c r="DP284" s="21"/>
      <c r="DQ284" s="21"/>
      <c r="DR284" s="21"/>
      <c r="DS284" s="21"/>
      <c r="DT284" s="21"/>
      <c r="DU284" s="21"/>
      <c r="DV284" s="21"/>
      <c r="DW284" s="21"/>
      <c r="DX284" s="21"/>
      <c r="DY284" s="21"/>
      <c r="DZ284" s="21"/>
      <c r="EA284" s="21"/>
      <c r="EB284" s="21"/>
      <c r="EC284" s="21"/>
      <c r="ED284" s="21"/>
      <c r="EE284" s="21"/>
      <c r="EF284" s="21"/>
      <c r="EG284" s="21"/>
      <c r="EH284" s="21"/>
      <c r="EI284" s="21"/>
      <c r="EJ284" s="21"/>
      <c r="EK284" s="21"/>
      <c r="EL284" s="21"/>
      <c r="EM284" s="21"/>
      <c r="EN284" s="21"/>
      <c r="EO284" s="21"/>
      <c r="EP284" s="21"/>
      <c r="EQ284" s="21"/>
      <c r="ER284" s="21"/>
      <c r="ES284" s="21"/>
      <c r="ET284" s="21"/>
      <c r="EU284" s="21"/>
      <c r="EV284" s="21"/>
      <c r="EW284" s="21"/>
      <c r="EX284" s="21"/>
      <c r="EY284" s="21"/>
      <c r="EZ284" s="21"/>
      <c r="FA284" s="21"/>
      <c r="FB284" s="21"/>
      <c r="FC284" s="21"/>
      <c r="FD284" s="21"/>
      <c r="FE284" s="21"/>
      <c r="FF284" s="21"/>
      <c r="FG284" s="21"/>
      <c r="FH284" s="21"/>
      <c r="FI284" s="21"/>
      <c r="FJ284" s="21"/>
      <c r="FK284" s="21"/>
      <c r="FL284" s="21"/>
      <c r="FM284" s="21"/>
      <c r="FN284" s="21"/>
      <c r="FO284" s="21"/>
      <c r="FP284" s="21"/>
      <c r="FQ284" s="21"/>
      <c r="FR284" s="21"/>
      <c r="FS284" s="21"/>
      <c r="FT284" s="21"/>
      <c r="FU284" s="21"/>
      <c r="FV284" s="21"/>
      <c r="FW284" s="21"/>
      <c r="FX284" s="21"/>
      <c r="FY284" s="21"/>
      <c r="FZ284" s="21"/>
      <c r="GA284" s="21"/>
      <c r="GB284" s="21"/>
    </row>
    <row r="285" spans="1:184" s="20" customFormat="1" ht="41.4" thickBot="1">
      <c r="A285" s="69" t="s">
        <v>472</v>
      </c>
      <c r="B285" s="69" t="s">
        <v>474</v>
      </c>
      <c r="C285" s="69" t="s">
        <v>140</v>
      </c>
      <c r="D285" s="69" t="s">
        <v>525</v>
      </c>
      <c r="E285" s="69" t="s">
        <v>526</v>
      </c>
      <c r="F285" s="69" t="s">
        <v>527</v>
      </c>
      <c r="G285" s="69" t="s">
        <v>528</v>
      </c>
      <c r="H285" s="69" t="s">
        <v>529</v>
      </c>
      <c r="I285" s="69" t="s">
        <v>653</v>
      </c>
      <c r="J285" s="69" t="s">
        <v>98</v>
      </c>
      <c r="K285" s="69" t="s">
        <v>99</v>
      </c>
      <c r="L285" s="69" t="s">
        <v>100</v>
      </c>
      <c r="M285" s="69" t="s">
        <v>101</v>
      </c>
      <c r="N285" s="69" t="s">
        <v>102</v>
      </c>
      <c r="O285" s="69" t="s">
        <v>783</v>
      </c>
      <c r="P285" s="69" t="s">
        <v>103</v>
      </c>
      <c r="Q285" s="70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22"/>
      <c r="CR285" s="22"/>
      <c r="CS285" s="22"/>
      <c r="CT285" s="22"/>
      <c r="CU285" s="22"/>
      <c r="CV285" s="22"/>
      <c r="CW285" s="22"/>
      <c r="CX285" s="22"/>
      <c r="CY285" s="22"/>
      <c r="CZ285" s="22"/>
      <c r="DA285" s="22"/>
      <c r="DB285" s="22"/>
      <c r="DC285" s="22"/>
      <c r="DD285" s="22"/>
      <c r="DE285" s="22"/>
      <c r="DF285" s="22"/>
      <c r="DG285" s="22"/>
      <c r="DH285" s="22"/>
      <c r="DI285" s="22"/>
      <c r="DJ285" s="22"/>
      <c r="DK285" s="22"/>
      <c r="DL285" s="22"/>
      <c r="DM285" s="22"/>
      <c r="DN285" s="22"/>
      <c r="DO285" s="22"/>
      <c r="DP285" s="22"/>
      <c r="DQ285" s="22"/>
      <c r="DR285" s="22"/>
      <c r="DS285" s="22"/>
      <c r="DT285" s="22"/>
      <c r="DU285" s="22"/>
      <c r="DV285" s="22"/>
      <c r="DW285" s="22"/>
      <c r="DX285" s="22"/>
      <c r="DY285" s="22"/>
      <c r="DZ285" s="22"/>
      <c r="EA285" s="22"/>
      <c r="EB285" s="22"/>
      <c r="EC285" s="22"/>
      <c r="ED285" s="22"/>
      <c r="EE285" s="22"/>
      <c r="EF285" s="22"/>
      <c r="EG285" s="22"/>
      <c r="EH285" s="22"/>
      <c r="EI285" s="22"/>
      <c r="EJ285" s="22"/>
      <c r="EK285" s="22"/>
      <c r="EL285" s="22"/>
      <c r="EM285" s="22"/>
      <c r="EN285" s="22"/>
      <c r="EO285" s="22"/>
      <c r="EP285" s="22"/>
      <c r="EQ285" s="22"/>
      <c r="ER285" s="22"/>
      <c r="ES285" s="22"/>
      <c r="ET285" s="22"/>
      <c r="EU285" s="22"/>
      <c r="EV285" s="22"/>
      <c r="EW285" s="22"/>
      <c r="EX285" s="22"/>
      <c r="EY285" s="22"/>
      <c r="EZ285" s="22"/>
      <c r="FA285" s="22"/>
      <c r="FB285" s="22"/>
      <c r="FC285" s="22"/>
      <c r="FD285" s="22"/>
      <c r="FE285" s="22"/>
      <c r="FF285" s="22"/>
      <c r="FG285" s="22"/>
      <c r="FH285" s="22"/>
      <c r="FI285" s="22"/>
      <c r="FJ285" s="22"/>
      <c r="FK285" s="22"/>
      <c r="FL285" s="22"/>
      <c r="FM285" s="22"/>
      <c r="FN285" s="22"/>
      <c r="FO285" s="22"/>
      <c r="FP285" s="22"/>
      <c r="FQ285" s="22"/>
      <c r="FR285" s="22"/>
      <c r="FS285" s="22"/>
      <c r="FT285" s="22"/>
      <c r="FU285" s="22"/>
      <c r="FV285" s="22"/>
      <c r="FW285" s="22"/>
      <c r="FX285" s="22"/>
      <c r="FY285" s="22"/>
      <c r="FZ285" s="22"/>
      <c r="GA285" s="22"/>
      <c r="GB285" s="22"/>
    </row>
    <row r="286" spans="1:184" s="15" customFormat="1" ht="14.4" thickBot="1">
      <c r="A286" s="212" t="s">
        <v>644</v>
      </c>
      <c r="B286" s="212"/>
      <c r="C286" s="212"/>
      <c r="D286" s="212"/>
      <c r="E286" s="212"/>
      <c r="F286" s="212"/>
      <c r="G286" s="212"/>
      <c r="H286" s="212"/>
      <c r="I286" s="212"/>
      <c r="J286" s="212"/>
      <c r="K286" s="212"/>
      <c r="L286" s="212"/>
      <c r="M286" s="212"/>
      <c r="N286" s="212"/>
      <c r="O286" s="212"/>
      <c r="P286" s="212"/>
      <c r="Q286" s="76"/>
    </row>
    <row r="287" spans="1:184" s="15" customFormat="1">
      <c r="A287" s="77"/>
      <c r="B287" s="78">
        <v>1</v>
      </c>
      <c r="C287" s="78"/>
      <c r="D287" s="78"/>
      <c r="E287" s="78"/>
      <c r="F287" s="78"/>
      <c r="G287" s="78"/>
      <c r="H287" s="78"/>
      <c r="I287" s="78"/>
      <c r="J287" s="79" t="s">
        <v>730</v>
      </c>
      <c r="K287" s="78">
        <v>1</v>
      </c>
      <c r="L287" s="77" t="s">
        <v>732</v>
      </c>
      <c r="M287" s="80" t="s">
        <v>112</v>
      </c>
      <c r="N287" s="80" t="s">
        <v>113</v>
      </c>
      <c r="O287" s="90" t="s">
        <v>784</v>
      </c>
      <c r="P287" s="77" t="s">
        <v>829</v>
      </c>
      <c r="Q287" s="76"/>
    </row>
    <row r="288" spans="1:184" s="15" customFormat="1" ht="14.4" thickBot="1">
      <c r="A288" s="82"/>
      <c r="B288" s="83">
        <v>2</v>
      </c>
      <c r="C288" s="83"/>
      <c r="D288" s="83"/>
      <c r="E288" s="83"/>
      <c r="F288" s="83"/>
      <c r="G288" s="83"/>
      <c r="H288" s="83"/>
      <c r="I288" s="83"/>
      <c r="J288" s="84" t="s">
        <v>153</v>
      </c>
      <c r="K288" s="83">
        <v>2</v>
      </c>
      <c r="L288" s="82" t="s">
        <v>731</v>
      </c>
      <c r="M288" s="85" t="s">
        <v>116</v>
      </c>
      <c r="N288" s="85" t="s">
        <v>113</v>
      </c>
      <c r="O288" s="90" t="s">
        <v>784</v>
      </c>
      <c r="P288" s="82" t="s">
        <v>117</v>
      </c>
      <c r="Q288" s="76"/>
    </row>
    <row r="289" spans="1:184" s="15" customFormat="1" ht="14.4" thickBot="1">
      <c r="A289" s="212" t="s">
        <v>735</v>
      </c>
      <c r="B289" s="212"/>
      <c r="C289" s="212"/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76"/>
    </row>
    <row r="290" spans="1:184" s="13" customFormat="1">
      <c r="A290" s="105"/>
      <c r="B290" s="106">
        <v>1</v>
      </c>
      <c r="C290" s="106"/>
      <c r="D290" s="106"/>
      <c r="E290" s="106"/>
      <c r="F290" s="106"/>
      <c r="G290" s="106"/>
      <c r="H290" s="106"/>
      <c r="I290" s="106"/>
      <c r="J290" s="79" t="s">
        <v>738</v>
      </c>
      <c r="K290" s="106">
        <v>1</v>
      </c>
      <c r="L290" s="105" t="s">
        <v>743</v>
      </c>
      <c r="M290" s="80" t="s">
        <v>112</v>
      </c>
      <c r="N290" s="80" t="s">
        <v>113</v>
      </c>
      <c r="O290" s="90" t="s">
        <v>784</v>
      </c>
      <c r="P290" s="105" t="s">
        <v>854</v>
      </c>
      <c r="Q290" s="76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/>
      <c r="CV290" s="15"/>
      <c r="CW290" s="15"/>
      <c r="CX290" s="15"/>
      <c r="CY290" s="15"/>
      <c r="CZ290" s="15"/>
      <c r="DA290" s="15"/>
      <c r="DB290" s="15"/>
      <c r="DC290" s="15"/>
      <c r="DD290" s="15"/>
      <c r="DE290" s="15"/>
      <c r="DF290" s="15"/>
      <c r="DG290" s="15"/>
      <c r="DH290" s="15"/>
      <c r="DI290" s="15"/>
      <c r="DJ290" s="15"/>
      <c r="DK290" s="15"/>
      <c r="DL290" s="15"/>
      <c r="DM290" s="15"/>
      <c r="DN290" s="15"/>
      <c r="DO290" s="15"/>
      <c r="DP290" s="15"/>
      <c r="DQ290" s="15"/>
      <c r="DR290" s="15"/>
      <c r="DS290" s="15"/>
      <c r="DT290" s="15"/>
      <c r="DU290" s="15"/>
      <c r="DV290" s="15"/>
      <c r="DW290" s="15"/>
      <c r="DX290" s="15"/>
      <c r="DY290" s="15"/>
      <c r="DZ290" s="15"/>
      <c r="EA290" s="15"/>
      <c r="EB290" s="15"/>
      <c r="EC290" s="15"/>
      <c r="ED290" s="15"/>
      <c r="EE290" s="15"/>
      <c r="EF290" s="15"/>
      <c r="EG290" s="15"/>
      <c r="EH290" s="15"/>
      <c r="EI290" s="15"/>
      <c r="EJ290" s="15"/>
      <c r="EK290" s="15"/>
      <c r="EL290" s="15"/>
      <c r="EM290" s="15"/>
      <c r="EN290" s="15"/>
      <c r="EO290" s="15"/>
      <c r="EP290" s="15"/>
      <c r="EQ290" s="15"/>
      <c r="ER290" s="15"/>
      <c r="ES290" s="15"/>
      <c r="ET290" s="15"/>
      <c r="EU290" s="15"/>
      <c r="EV290" s="15"/>
      <c r="EW290" s="15"/>
      <c r="EX290" s="15"/>
      <c r="EY290" s="15"/>
      <c r="EZ290" s="15"/>
      <c r="FA290" s="15"/>
      <c r="FB290" s="15"/>
      <c r="FC290" s="15"/>
      <c r="FD290" s="15"/>
      <c r="FE290" s="15"/>
      <c r="FF290" s="15"/>
      <c r="FG290" s="15"/>
      <c r="FH290" s="15"/>
      <c r="FI290" s="15"/>
      <c r="FJ290" s="15"/>
      <c r="FK290" s="15"/>
      <c r="FL290" s="15"/>
      <c r="FM290" s="15"/>
      <c r="FN290" s="15"/>
      <c r="FO290" s="15"/>
      <c r="FP290" s="15"/>
      <c r="FQ290" s="15"/>
      <c r="FR290" s="15"/>
      <c r="FS290" s="15"/>
      <c r="FT290" s="15"/>
      <c r="FU290" s="15"/>
      <c r="FV290" s="15"/>
      <c r="FW290" s="15"/>
      <c r="FX290" s="15"/>
      <c r="FY290" s="15"/>
      <c r="FZ290" s="15"/>
      <c r="GA290" s="15"/>
      <c r="GB290" s="15"/>
    </row>
    <row r="291" spans="1:184" s="13" customFormat="1">
      <c r="A291" s="100"/>
      <c r="B291" s="101">
        <v>2</v>
      </c>
      <c r="C291" s="101"/>
      <c r="D291" s="101"/>
      <c r="E291" s="101"/>
      <c r="F291" s="101"/>
      <c r="G291" s="101"/>
      <c r="H291" s="101"/>
      <c r="I291" s="101"/>
      <c r="J291" s="89" t="s">
        <v>739</v>
      </c>
      <c r="K291" s="101">
        <v>1</v>
      </c>
      <c r="L291" s="100" t="s">
        <v>744</v>
      </c>
      <c r="M291" s="90" t="s">
        <v>112</v>
      </c>
      <c r="N291" s="90" t="s">
        <v>113</v>
      </c>
      <c r="O291" s="90" t="s">
        <v>784</v>
      </c>
      <c r="P291" s="100" t="s">
        <v>867</v>
      </c>
      <c r="Q291" s="76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5"/>
      <c r="DU291" s="15"/>
      <c r="DV291" s="15"/>
      <c r="DW291" s="15"/>
      <c r="DX291" s="15"/>
      <c r="DY291" s="15"/>
      <c r="DZ291" s="15"/>
      <c r="EA291" s="15"/>
      <c r="EB291" s="15"/>
      <c r="EC291" s="15"/>
      <c r="ED291" s="15"/>
      <c r="EE291" s="15"/>
      <c r="EF291" s="15"/>
      <c r="EG291" s="15"/>
      <c r="EH291" s="15"/>
      <c r="EI291" s="15"/>
      <c r="EJ291" s="15"/>
      <c r="EK291" s="15"/>
      <c r="EL291" s="15"/>
      <c r="EM291" s="15"/>
      <c r="EN291" s="15"/>
      <c r="EO291" s="15"/>
      <c r="EP291" s="15"/>
      <c r="EQ291" s="15"/>
      <c r="ER291" s="15"/>
      <c r="ES291" s="15"/>
      <c r="ET291" s="15"/>
      <c r="EU291" s="15"/>
      <c r="EV291" s="15"/>
      <c r="EW291" s="15"/>
      <c r="EX291" s="15"/>
      <c r="EY291" s="15"/>
      <c r="EZ291" s="15"/>
      <c r="FA291" s="15"/>
      <c r="FB291" s="15"/>
      <c r="FC291" s="15"/>
      <c r="FD291" s="15"/>
      <c r="FE291" s="15"/>
      <c r="FF291" s="15"/>
      <c r="FG291" s="15"/>
      <c r="FH291" s="15"/>
      <c r="FI291" s="15"/>
      <c r="FJ291" s="15"/>
      <c r="FK291" s="15"/>
      <c r="FL291" s="15"/>
      <c r="FM291" s="15"/>
      <c r="FN291" s="15"/>
      <c r="FO291" s="15"/>
      <c r="FP291" s="15"/>
      <c r="FQ291" s="15"/>
      <c r="FR291" s="15"/>
      <c r="FS291" s="15"/>
      <c r="FT291" s="15"/>
      <c r="FU291" s="15"/>
      <c r="FV291" s="15"/>
      <c r="FW291" s="15"/>
      <c r="FX291" s="15"/>
      <c r="FY291" s="15"/>
      <c r="FZ291" s="15"/>
      <c r="GA291" s="15"/>
      <c r="GB291" s="15"/>
    </row>
    <row r="292" spans="1:184" s="13" customFormat="1">
      <c r="A292" s="100"/>
      <c r="B292" s="101">
        <v>3</v>
      </c>
      <c r="C292" s="101"/>
      <c r="D292" s="101"/>
      <c r="E292" s="101"/>
      <c r="F292" s="101"/>
      <c r="G292" s="101"/>
      <c r="H292" s="101"/>
      <c r="I292" s="101"/>
      <c r="J292" s="89" t="s">
        <v>740</v>
      </c>
      <c r="K292" s="101">
        <v>1</v>
      </c>
      <c r="L292" s="100" t="s">
        <v>745</v>
      </c>
      <c r="M292" s="90" t="s">
        <v>112</v>
      </c>
      <c r="N292" s="90" t="s">
        <v>113</v>
      </c>
      <c r="O292" s="90" t="s">
        <v>784</v>
      </c>
      <c r="P292" s="110" t="s">
        <v>791</v>
      </c>
      <c r="Q292" s="76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  <c r="FY292" s="15"/>
      <c r="FZ292" s="15"/>
      <c r="GA292" s="15"/>
      <c r="GB292" s="15"/>
    </row>
    <row r="293" spans="1:184" s="13" customFormat="1">
      <c r="A293" s="100"/>
      <c r="B293" s="101">
        <v>4</v>
      </c>
      <c r="C293" s="101"/>
      <c r="D293" s="101"/>
      <c r="E293" s="101"/>
      <c r="F293" s="101"/>
      <c r="G293" s="101"/>
      <c r="H293" s="101"/>
      <c r="I293" s="101"/>
      <c r="J293" s="89" t="s">
        <v>151</v>
      </c>
      <c r="K293" s="89">
        <v>1</v>
      </c>
      <c r="L293" s="90" t="s">
        <v>747</v>
      </c>
      <c r="M293" s="90" t="s">
        <v>116</v>
      </c>
      <c r="N293" s="90" t="s">
        <v>113</v>
      </c>
      <c r="O293" s="90" t="s">
        <v>784</v>
      </c>
      <c r="P293" s="100" t="s">
        <v>117</v>
      </c>
      <c r="Q293" s="76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/>
      <c r="CS293" s="15"/>
      <c r="CT293" s="15"/>
      <c r="CU293" s="15"/>
      <c r="CV293" s="15"/>
      <c r="CW293" s="15"/>
      <c r="CX293" s="15"/>
      <c r="CY293" s="15"/>
      <c r="CZ293" s="15"/>
      <c r="DA293" s="15"/>
      <c r="DB293" s="15"/>
      <c r="DC293" s="15"/>
      <c r="DD293" s="15"/>
      <c r="DE293" s="15"/>
      <c r="DF293" s="15"/>
      <c r="DG293" s="15"/>
      <c r="DH293" s="15"/>
      <c r="DI293" s="15"/>
      <c r="DJ293" s="15"/>
      <c r="DK293" s="15"/>
      <c r="DL293" s="15"/>
      <c r="DM293" s="15"/>
      <c r="DN293" s="15"/>
      <c r="DO293" s="15"/>
      <c r="DP293" s="15"/>
      <c r="DQ293" s="15"/>
      <c r="DR293" s="15"/>
      <c r="DS293" s="15"/>
      <c r="DT293" s="15"/>
      <c r="DU293" s="15"/>
      <c r="DV293" s="15"/>
      <c r="DW293" s="15"/>
      <c r="DX293" s="15"/>
      <c r="DY293" s="15"/>
      <c r="DZ293" s="15"/>
      <c r="EA293" s="15"/>
      <c r="EB293" s="15"/>
      <c r="EC293" s="15"/>
      <c r="ED293" s="15"/>
      <c r="EE293" s="15"/>
      <c r="EF293" s="15"/>
      <c r="EG293" s="15"/>
      <c r="EH293" s="15"/>
      <c r="EI293" s="15"/>
      <c r="EJ293" s="15"/>
      <c r="EK293" s="15"/>
      <c r="EL293" s="15"/>
      <c r="EM293" s="15"/>
      <c r="EN293" s="15"/>
      <c r="EO293" s="15"/>
      <c r="EP293" s="15"/>
      <c r="EQ293" s="15"/>
      <c r="ER293" s="15"/>
      <c r="ES293" s="15"/>
      <c r="ET293" s="15"/>
      <c r="EU293" s="15"/>
      <c r="EV293" s="15"/>
      <c r="EW293" s="15"/>
      <c r="EX293" s="15"/>
      <c r="EY293" s="15"/>
      <c r="EZ293" s="15"/>
      <c r="FA293" s="15"/>
      <c r="FB293" s="15"/>
      <c r="FC293" s="15"/>
      <c r="FD293" s="15"/>
      <c r="FE293" s="15"/>
      <c r="FF293" s="15"/>
      <c r="FG293" s="15"/>
      <c r="FH293" s="15"/>
      <c r="FI293" s="15"/>
      <c r="FJ293" s="15"/>
      <c r="FK293" s="15"/>
      <c r="FL293" s="15"/>
      <c r="FM293" s="15"/>
      <c r="FN293" s="15"/>
      <c r="FO293" s="15"/>
      <c r="FP293" s="15"/>
      <c r="FQ293" s="15"/>
      <c r="FR293" s="15"/>
      <c r="FS293" s="15"/>
      <c r="FT293" s="15"/>
      <c r="FU293" s="15"/>
      <c r="FV293" s="15"/>
      <c r="FW293" s="15"/>
      <c r="FX293" s="15"/>
      <c r="FY293" s="15"/>
      <c r="FZ293" s="15"/>
      <c r="GA293" s="15"/>
      <c r="GB293" s="15"/>
    </row>
    <row r="294" spans="1:184" s="13" customFormat="1">
      <c r="A294" s="100"/>
      <c r="B294" s="101">
        <v>5</v>
      </c>
      <c r="C294" s="101"/>
      <c r="D294" s="101"/>
      <c r="E294" s="101"/>
      <c r="F294" s="101"/>
      <c r="G294" s="101"/>
      <c r="H294" s="101"/>
      <c r="I294" s="101"/>
      <c r="J294" s="89" t="s">
        <v>154</v>
      </c>
      <c r="K294" s="89">
        <v>1</v>
      </c>
      <c r="L294" s="90" t="s">
        <v>741</v>
      </c>
      <c r="M294" s="90" t="s">
        <v>116</v>
      </c>
      <c r="N294" s="90" t="s">
        <v>113</v>
      </c>
      <c r="O294" s="90" t="s">
        <v>784</v>
      </c>
      <c r="P294" s="100" t="s">
        <v>117</v>
      </c>
      <c r="Q294" s="76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5"/>
      <c r="CZ294" s="15"/>
      <c r="DA294" s="15"/>
      <c r="DB294" s="15"/>
      <c r="DC294" s="15"/>
      <c r="DD294" s="15"/>
      <c r="DE294" s="15"/>
      <c r="DF294" s="15"/>
      <c r="DG294" s="15"/>
      <c r="DH294" s="15"/>
      <c r="DI294" s="15"/>
      <c r="DJ294" s="15"/>
      <c r="DK294" s="15"/>
      <c r="DL294" s="15"/>
      <c r="DM294" s="15"/>
      <c r="DN294" s="15"/>
      <c r="DO294" s="15"/>
      <c r="DP294" s="15"/>
      <c r="DQ294" s="15"/>
      <c r="DR294" s="15"/>
      <c r="DS294" s="15"/>
      <c r="DT294" s="15"/>
      <c r="DU294" s="15"/>
      <c r="DV294" s="15"/>
      <c r="DW294" s="15"/>
      <c r="DX294" s="15"/>
      <c r="DY294" s="15"/>
      <c r="DZ294" s="15"/>
      <c r="EA294" s="15"/>
      <c r="EB294" s="15"/>
      <c r="EC294" s="15"/>
      <c r="ED294" s="15"/>
      <c r="EE294" s="15"/>
      <c r="EF294" s="15"/>
      <c r="EG294" s="15"/>
      <c r="EH294" s="15"/>
      <c r="EI294" s="15"/>
      <c r="EJ294" s="15"/>
      <c r="EK294" s="15"/>
      <c r="EL294" s="15"/>
      <c r="EM294" s="15"/>
      <c r="EN294" s="15"/>
      <c r="EO294" s="15"/>
      <c r="EP294" s="15"/>
      <c r="EQ294" s="15"/>
      <c r="ER294" s="15"/>
      <c r="ES294" s="15"/>
      <c r="ET294" s="15"/>
      <c r="EU294" s="15"/>
      <c r="EV294" s="15"/>
      <c r="EW294" s="15"/>
      <c r="EX294" s="15"/>
      <c r="EY294" s="15"/>
      <c r="EZ294" s="15"/>
      <c r="FA294" s="15"/>
      <c r="FB294" s="15"/>
      <c r="FC294" s="15"/>
      <c r="FD294" s="15"/>
      <c r="FE294" s="15"/>
      <c r="FF294" s="15"/>
      <c r="FG294" s="15"/>
      <c r="FH294" s="15"/>
      <c r="FI294" s="15"/>
      <c r="FJ294" s="15"/>
      <c r="FK294" s="15"/>
      <c r="FL294" s="15"/>
      <c r="FM294" s="15"/>
      <c r="FN294" s="15"/>
      <c r="FO294" s="15"/>
      <c r="FP294" s="15"/>
      <c r="FQ294" s="15"/>
      <c r="FR294" s="15"/>
      <c r="FS294" s="15"/>
      <c r="FT294" s="15"/>
      <c r="FU294" s="15"/>
      <c r="FV294" s="15"/>
      <c r="FW294" s="15"/>
      <c r="FX294" s="15"/>
      <c r="FY294" s="15"/>
      <c r="FZ294" s="15"/>
      <c r="GA294" s="15"/>
      <c r="GB294" s="15"/>
    </row>
    <row r="295" spans="1:184" s="13" customFormat="1" ht="14.4" thickBot="1">
      <c r="A295" s="102"/>
      <c r="B295" s="103">
        <v>6</v>
      </c>
      <c r="C295" s="103"/>
      <c r="D295" s="103"/>
      <c r="E295" s="103"/>
      <c r="F295" s="103"/>
      <c r="G295" s="103"/>
      <c r="H295" s="103"/>
      <c r="I295" s="103"/>
      <c r="J295" s="84" t="s">
        <v>156</v>
      </c>
      <c r="K295" s="84">
        <v>1</v>
      </c>
      <c r="L295" s="85" t="s">
        <v>742</v>
      </c>
      <c r="M295" s="85" t="s">
        <v>116</v>
      </c>
      <c r="N295" s="85" t="s">
        <v>113</v>
      </c>
      <c r="O295" s="90" t="s">
        <v>784</v>
      </c>
      <c r="P295" s="102" t="s">
        <v>117</v>
      </c>
      <c r="Q295" s="76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  <c r="DI295" s="15"/>
      <c r="DJ295" s="15"/>
      <c r="DK295" s="15"/>
      <c r="DL295" s="15"/>
      <c r="DM295" s="15"/>
      <c r="DN295" s="15"/>
      <c r="DO295" s="15"/>
      <c r="DP295" s="15"/>
      <c r="DQ295" s="15"/>
      <c r="DR295" s="15"/>
      <c r="DS295" s="15"/>
      <c r="DT295" s="15"/>
      <c r="DU295" s="15"/>
      <c r="DV295" s="15"/>
      <c r="DW295" s="15"/>
      <c r="DX295" s="15"/>
      <c r="DY295" s="15"/>
      <c r="DZ295" s="15"/>
      <c r="EA295" s="15"/>
      <c r="EB295" s="15"/>
      <c r="EC295" s="15"/>
      <c r="ED295" s="15"/>
      <c r="EE295" s="15"/>
      <c r="EF295" s="15"/>
      <c r="EG295" s="15"/>
      <c r="EH295" s="15"/>
      <c r="EI295" s="15"/>
      <c r="EJ295" s="15"/>
      <c r="EK295" s="15"/>
      <c r="EL295" s="15"/>
      <c r="EM295" s="15"/>
      <c r="EN295" s="15"/>
      <c r="EO295" s="15"/>
      <c r="EP295" s="15"/>
      <c r="EQ295" s="15"/>
      <c r="ER295" s="15"/>
      <c r="ES295" s="15"/>
      <c r="ET295" s="15"/>
      <c r="EU295" s="15"/>
      <c r="EV295" s="15"/>
      <c r="EW295" s="15"/>
      <c r="EX295" s="15"/>
      <c r="EY295" s="15"/>
      <c r="EZ295" s="15"/>
      <c r="FA295" s="15"/>
      <c r="FB295" s="15"/>
      <c r="FC295" s="15"/>
      <c r="FD295" s="15"/>
      <c r="FE295" s="15"/>
      <c r="FF295" s="15"/>
      <c r="FG295" s="15"/>
      <c r="FH295" s="15"/>
      <c r="FI295" s="15"/>
      <c r="FJ295" s="15"/>
      <c r="FK295" s="15"/>
      <c r="FL295" s="15"/>
      <c r="FM295" s="15"/>
      <c r="FN295" s="15"/>
      <c r="FO295" s="15"/>
      <c r="FP295" s="15"/>
      <c r="FQ295" s="15"/>
      <c r="FR295" s="15"/>
      <c r="FS295" s="15"/>
      <c r="FT295" s="15"/>
      <c r="FU295" s="15"/>
      <c r="FV295" s="15"/>
      <c r="FW295" s="15"/>
      <c r="FX295" s="15"/>
      <c r="FY295" s="15"/>
      <c r="FZ295" s="15"/>
      <c r="GA295" s="15"/>
      <c r="GB295" s="15"/>
    </row>
    <row r="296" spans="1:184" s="15" customFormat="1" ht="14.4" thickBot="1">
      <c r="A296" s="212" t="s">
        <v>736</v>
      </c>
      <c r="B296" s="212"/>
      <c r="C296" s="212"/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76"/>
    </row>
    <row r="297" spans="1:184" s="15" customFormat="1">
      <c r="A297" s="77"/>
      <c r="B297" s="78">
        <v>1</v>
      </c>
      <c r="C297" s="78"/>
      <c r="D297" s="78"/>
      <c r="E297" s="78"/>
      <c r="F297" s="78"/>
      <c r="G297" s="78"/>
      <c r="H297" s="78"/>
      <c r="I297" s="78"/>
      <c r="J297" s="79" t="s">
        <v>137</v>
      </c>
      <c r="K297" s="78">
        <v>1</v>
      </c>
      <c r="L297" s="77" t="s">
        <v>868</v>
      </c>
      <c r="M297" s="80" t="s">
        <v>116</v>
      </c>
      <c r="N297" s="75" t="s">
        <v>108</v>
      </c>
      <c r="O297" s="82" t="s">
        <v>117</v>
      </c>
      <c r="P297" s="105" t="s">
        <v>117</v>
      </c>
      <c r="Q297" s="76"/>
    </row>
    <row r="298" spans="1:184" s="15" customFormat="1">
      <c r="A298" s="87"/>
      <c r="B298" s="88">
        <v>2</v>
      </c>
      <c r="C298" s="88"/>
      <c r="D298" s="88"/>
      <c r="E298" s="88"/>
      <c r="F298" s="88"/>
      <c r="G298" s="88"/>
      <c r="H298" s="88"/>
      <c r="I298" s="88"/>
      <c r="J298" s="89" t="s">
        <v>93</v>
      </c>
      <c r="K298" s="88">
        <v>1</v>
      </c>
      <c r="L298" s="87" t="s">
        <v>733</v>
      </c>
      <c r="M298" s="90" t="s">
        <v>116</v>
      </c>
      <c r="N298" s="90" t="s">
        <v>113</v>
      </c>
      <c r="O298" s="90" t="s">
        <v>784</v>
      </c>
      <c r="P298" s="110" t="s">
        <v>26</v>
      </c>
      <c r="Q298" s="76"/>
    </row>
    <row r="299" spans="1:184" s="15" customFormat="1">
      <c r="A299" s="87"/>
      <c r="B299" s="88">
        <v>3</v>
      </c>
      <c r="C299" s="88"/>
      <c r="D299" s="88"/>
      <c r="E299" s="88"/>
      <c r="F299" s="88"/>
      <c r="G299" s="88"/>
      <c r="H299" s="88"/>
      <c r="I299" s="88"/>
      <c r="J299" s="89" t="s">
        <v>751</v>
      </c>
      <c r="K299" s="89">
        <v>1</v>
      </c>
      <c r="L299" s="90" t="s">
        <v>748</v>
      </c>
      <c r="M299" s="90" t="s">
        <v>116</v>
      </c>
      <c r="N299" s="90" t="s">
        <v>113</v>
      </c>
      <c r="O299" s="90" t="s">
        <v>784</v>
      </c>
      <c r="P299" s="100" t="s">
        <v>117</v>
      </c>
      <c r="Q299" s="76"/>
    </row>
    <row r="300" spans="1:184" s="15" customFormat="1" ht="14.4" thickBot="1">
      <c r="A300" s="82"/>
      <c r="B300" s="83">
        <v>4</v>
      </c>
      <c r="C300" s="83"/>
      <c r="D300" s="83"/>
      <c r="E300" s="83"/>
      <c r="F300" s="83"/>
      <c r="G300" s="83"/>
      <c r="H300" s="83"/>
      <c r="I300" s="83"/>
      <c r="J300" s="84" t="s">
        <v>24</v>
      </c>
      <c r="K300" s="84">
        <v>1</v>
      </c>
      <c r="L300" s="85" t="s">
        <v>746</v>
      </c>
      <c r="M300" s="85" t="s">
        <v>116</v>
      </c>
      <c r="N300" s="85" t="s">
        <v>113</v>
      </c>
      <c r="O300" s="90" t="s">
        <v>784</v>
      </c>
      <c r="P300" s="102" t="s">
        <v>117</v>
      </c>
      <c r="Q300" s="76"/>
    </row>
    <row r="301" spans="1:184" s="15" customFormat="1" ht="14.4" thickBot="1">
      <c r="A301" s="212" t="s">
        <v>737</v>
      </c>
      <c r="B301" s="212"/>
      <c r="C301" s="212"/>
      <c r="D301" s="212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76"/>
    </row>
    <row r="302" spans="1:184" s="13" customFormat="1">
      <c r="A302" s="105"/>
      <c r="B302" s="106">
        <v>1</v>
      </c>
      <c r="C302" s="106"/>
      <c r="D302" s="106"/>
      <c r="E302" s="106"/>
      <c r="F302" s="106"/>
      <c r="G302" s="106"/>
      <c r="H302" s="106"/>
      <c r="I302" s="106"/>
      <c r="J302" s="79" t="s">
        <v>750</v>
      </c>
      <c r="K302" s="106">
        <v>1</v>
      </c>
      <c r="L302" s="105" t="s">
        <v>749</v>
      </c>
      <c r="M302" s="80" t="s">
        <v>112</v>
      </c>
      <c r="N302" s="80" t="s">
        <v>113</v>
      </c>
      <c r="O302" s="90" t="s">
        <v>784</v>
      </c>
      <c r="P302" s="77" t="s">
        <v>829</v>
      </c>
      <c r="Q302" s="76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  <c r="EV302" s="15"/>
      <c r="EW302" s="15"/>
      <c r="EX302" s="15"/>
      <c r="EY302" s="15"/>
      <c r="EZ302" s="15"/>
      <c r="FA302" s="15"/>
      <c r="FB302" s="15"/>
      <c r="FC302" s="15"/>
      <c r="FD302" s="15"/>
      <c r="FE302" s="15"/>
      <c r="FF302" s="15"/>
      <c r="FG302" s="15"/>
      <c r="FH302" s="15"/>
      <c r="FI302" s="15"/>
      <c r="FJ302" s="15"/>
      <c r="FK302" s="15"/>
      <c r="FL302" s="15"/>
      <c r="FM302" s="15"/>
      <c r="FN302" s="15"/>
      <c r="FO302" s="15"/>
      <c r="FP302" s="15"/>
      <c r="FQ302" s="15"/>
      <c r="FR302" s="15"/>
      <c r="FS302" s="15"/>
      <c r="FT302" s="15"/>
      <c r="FU302" s="15"/>
      <c r="FV302" s="15"/>
      <c r="FW302" s="15"/>
      <c r="FX302" s="15"/>
      <c r="FY302" s="15"/>
      <c r="FZ302" s="15"/>
      <c r="GA302" s="15"/>
      <c r="GB302" s="15"/>
    </row>
    <row r="303" spans="1:184" s="13" customFormat="1" ht="14.4" thickBot="1">
      <c r="A303" s="107"/>
      <c r="B303" s="108">
        <v>2</v>
      </c>
      <c r="C303" s="108"/>
      <c r="D303" s="108"/>
      <c r="E303" s="108"/>
      <c r="F303" s="108"/>
      <c r="G303" s="108"/>
      <c r="H303" s="108"/>
      <c r="I303" s="108"/>
      <c r="J303" s="95" t="s">
        <v>153</v>
      </c>
      <c r="K303" s="108">
        <v>2</v>
      </c>
      <c r="L303" s="107" t="s">
        <v>731</v>
      </c>
      <c r="M303" s="86" t="s">
        <v>116</v>
      </c>
      <c r="N303" s="86" t="s">
        <v>113</v>
      </c>
      <c r="O303" s="86" t="s">
        <v>784</v>
      </c>
      <c r="P303" s="97" t="s">
        <v>117</v>
      </c>
      <c r="Q303" s="76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5"/>
      <c r="CZ303" s="15"/>
      <c r="DA303" s="15"/>
      <c r="DB303" s="15"/>
      <c r="DC303" s="15"/>
      <c r="DD303" s="15"/>
      <c r="DE303" s="15"/>
      <c r="DF303" s="15"/>
      <c r="DG303" s="15"/>
      <c r="DH303" s="15"/>
      <c r="DI303" s="15"/>
      <c r="DJ303" s="15"/>
      <c r="DK303" s="15"/>
      <c r="DL303" s="15"/>
      <c r="DM303" s="15"/>
      <c r="DN303" s="15"/>
      <c r="DO303" s="15"/>
      <c r="DP303" s="15"/>
      <c r="DQ303" s="15"/>
      <c r="DR303" s="15"/>
      <c r="DS303" s="15"/>
      <c r="DT303" s="15"/>
      <c r="DU303" s="15"/>
      <c r="DV303" s="15"/>
      <c r="DW303" s="15"/>
      <c r="DX303" s="15"/>
      <c r="DY303" s="15"/>
      <c r="DZ303" s="15"/>
      <c r="EA303" s="15"/>
      <c r="EB303" s="15"/>
      <c r="EC303" s="15"/>
      <c r="ED303" s="15"/>
      <c r="EE303" s="15"/>
      <c r="EF303" s="15"/>
      <c r="EG303" s="15"/>
      <c r="EH303" s="15"/>
      <c r="EI303" s="15"/>
      <c r="EJ303" s="15"/>
      <c r="EK303" s="15"/>
      <c r="EL303" s="15"/>
      <c r="EM303" s="15"/>
      <c r="EN303" s="15"/>
      <c r="EO303" s="15"/>
      <c r="EP303" s="15"/>
      <c r="EQ303" s="15"/>
      <c r="ER303" s="15"/>
      <c r="ES303" s="15"/>
      <c r="ET303" s="15"/>
      <c r="EU303" s="15"/>
      <c r="EV303" s="15"/>
      <c r="EW303" s="15"/>
      <c r="EX303" s="15"/>
      <c r="EY303" s="15"/>
      <c r="EZ303" s="15"/>
      <c r="FA303" s="15"/>
      <c r="FB303" s="15"/>
      <c r="FC303" s="15"/>
      <c r="FD303" s="15"/>
      <c r="FE303" s="15"/>
      <c r="FF303" s="15"/>
      <c r="FG303" s="15"/>
      <c r="FH303" s="15"/>
      <c r="FI303" s="15"/>
      <c r="FJ303" s="15"/>
      <c r="FK303" s="15"/>
      <c r="FL303" s="15"/>
      <c r="FM303" s="15"/>
      <c r="FN303" s="15"/>
      <c r="FO303" s="15"/>
      <c r="FP303" s="15"/>
      <c r="FQ303" s="15"/>
      <c r="FR303" s="15"/>
      <c r="FS303" s="15"/>
      <c r="FT303" s="15"/>
      <c r="FU303" s="15"/>
      <c r="FV303" s="15"/>
      <c r="FW303" s="15"/>
      <c r="FX303" s="15"/>
      <c r="FY303" s="15"/>
      <c r="FZ303" s="15"/>
      <c r="GA303" s="15"/>
      <c r="GB303" s="15"/>
    </row>
    <row r="304" spans="1:184">
      <c r="J304" s="27"/>
      <c r="K304" s="28"/>
      <c r="L304" s="17"/>
    </row>
    <row r="334" spans="1:18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  <c r="EY334" s="12"/>
      <c r="EZ334" s="12"/>
      <c r="FA334" s="12"/>
      <c r="FB334" s="12"/>
      <c r="FC334" s="12"/>
      <c r="FD334" s="12"/>
      <c r="FE334" s="12"/>
      <c r="FF334" s="12"/>
      <c r="FG334" s="12"/>
      <c r="FH334" s="12"/>
      <c r="FI334" s="12"/>
      <c r="FJ334" s="12"/>
      <c r="FK334" s="12"/>
      <c r="FL334" s="12"/>
      <c r="FM334" s="12"/>
      <c r="FN334" s="12"/>
      <c r="FO334" s="12"/>
      <c r="FP334" s="12"/>
      <c r="FQ334" s="12"/>
      <c r="FR334" s="12"/>
      <c r="FS334" s="12"/>
      <c r="FT334" s="12"/>
      <c r="FU334" s="12"/>
      <c r="FV334" s="12"/>
      <c r="FW334" s="12"/>
      <c r="FX334" s="12"/>
      <c r="FY334" s="12"/>
      <c r="FZ334" s="12"/>
      <c r="GA334" s="12"/>
      <c r="GB334" s="12"/>
    </row>
    <row r="335" spans="1:184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  <c r="EY335" s="12"/>
      <c r="EZ335" s="12"/>
      <c r="FA335" s="12"/>
      <c r="FB335" s="12"/>
      <c r="FC335" s="12"/>
      <c r="FD335" s="12"/>
      <c r="FE335" s="12"/>
      <c r="FF335" s="12"/>
      <c r="FG335" s="12"/>
      <c r="FH335" s="12"/>
      <c r="FI335" s="12"/>
      <c r="FJ335" s="12"/>
      <c r="FK335" s="12"/>
      <c r="FL335" s="12"/>
      <c r="FM335" s="12"/>
      <c r="FN335" s="12"/>
      <c r="FO335" s="12"/>
      <c r="FP335" s="12"/>
      <c r="FQ335" s="12"/>
      <c r="FR335" s="12"/>
      <c r="FS335" s="12"/>
      <c r="FT335" s="12"/>
      <c r="FU335" s="12"/>
      <c r="FV335" s="12"/>
      <c r="FW335" s="12"/>
      <c r="FX335" s="12"/>
      <c r="FY335" s="12"/>
      <c r="FZ335" s="12"/>
      <c r="GA335" s="12"/>
      <c r="GB335" s="12"/>
    </row>
    <row r="336" spans="1:184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  <c r="EY336" s="12"/>
      <c r="EZ336" s="12"/>
      <c r="FA336" s="12"/>
      <c r="FB336" s="12"/>
      <c r="FC336" s="12"/>
      <c r="FD336" s="12"/>
      <c r="FE336" s="12"/>
      <c r="FF336" s="12"/>
      <c r="FG336" s="12"/>
      <c r="FH336" s="12"/>
      <c r="FI336" s="12"/>
      <c r="FJ336" s="12"/>
      <c r="FK336" s="12"/>
      <c r="FL336" s="12"/>
      <c r="FM336" s="12"/>
      <c r="FN336" s="12"/>
      <c r="FO336" s="12"/>
      <c r="FP336" s="12"/>
      <c r="FQ336" s="12"/>
      <c r="FR336" s="12"/>
      <c r="FS336" s="12"/>
      <c r="FT336" s="12"/>
      <c r="FU336" s="12"/>
      <c r="FV336" s="12"/>
      <c r="FW336" s="12"/>
      <c r="FX336" s="12"/>
      <c r="FY336" s="12"/>
      <c r="FZ336" s="12"/>
      <c r="GA336" s="12"/>
      <c r="GB336" s="12"/>
    </row>
    <row r="337" spans="1:184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  <c r="EY337" s="12"/>
      <c r="EZ337" s="12"/>
      <c r="FA337" s="12"/>
      <c r="FB337" s="12"/>
      <c r="FC337" s="12"/>
      <c r="FD337" s="12"/>
      <c r="FE337" s="12"/>
      <c r="FF337" s="12"/>
      <c r="FG337" s="12"/>
      <c r="FH337" s="12"/>
      <c r="FI337" s="12"/>
      <c r="FJ337" s="12"/>
      <c r="FK337" s="12"/>
      <c r="FL337" s="12"/>
      <c r="FM337" s="12"/>
      <c r="FN337" s="12"/>
      <c r="FO337" s="12"/>
      <c r="FP337" s="12"/>
      <c r="FQ337" s="12"/>
      <c r="FR337" s="12"/>
      <c r="FS337" s="12"/>
      <c r="FT337" s="12"/>
      <c r="FU337" s="12"/>
      <c r="FV337" s="12"/>
      <c r="FW337" s="12"/>
      <c r="FX337" s="12"/>
      <c r="FY337" s="12"/>
      <c r="FZ337" s="12"/>
      <c r="GA337" s="12"/>
      <c r="GB337" s="12"/>
    </row>
    <row r="338" spans="1:184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  <c r="EY338" s="12"/>
      <c r="EZ338" s="12"/>
      <c r="FA338" s="12"/>
      <c r="FB338" s="12"/>
      <c r="FC338" s="12"/>
      <c r="FD338" s="12"/>
      <c r="FE338" s="12"/>
      <c r="FF338" s="12"/>
      <c r="FG338" s="12"/>
      <c r="FH338" s="12"/>
      <c r="FI338" s="12"/>
      <c r="FJ338" s="12"/>
      <c r="FK338" s="12"/>
      <c r="FL338" s="12"/>
      <c r="FM338" s="12"/>
      <c r="FN338" s="12"/>
      <c r="FO338" s="12"/>
      <c r="FP338" s="12"/>
      <c r="FQ338" s="12"/>
      <c r="FR338" s="12"/>
      <c r="FS338" s="12"/>
      <c r="FT338" s="12"/>
      <c r="FU338" s="12"/>
      <c r="FV338" s="12"/>
      <c r="FW338" s="12"/>
      <c r="FX338" s="12"/>
      <c r="FY338" s="12"/>
      <c r="FZ338" s="12"/>
      <c r="GA338" s="12"/>
      <c r="GB338" s="12"/>
    </row>
    <row r="339" spans="1:184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  <c r="EP339" s="12"/>
      <c r="EQ339" s="12"/>
      <c r="ER339" s="12"/>
      <c r="ES339" s="12"/>
      <c r="ET339" s="12"/>
      <c r="EU339" s="12"/>
      <c r="EV339" s="12"/>
      <c r="EW339" s="12"/>
      <c r="EX339" s="12"/>
      <c r="EY339" s="12"/>
      <c r="EZ339" s="12"/>
      <c r="FA339" s="12"/>
      <c r="FB339" s="12"/>
      <c r="FC339" s="12"/>
      <c r="FD339" s="12"/>
      <c r="FE339" s="12"/>
      <c r="FF339" s="12"/>
      <c r="FG339" s="12"/>
      <c r="FH339" s="12"/>
      <c r="FI339" s="12"/>
      <c r="FJ339" s="12"/>
      <c r="FK339" s="12"/>
      <c r="FL339" s="12"/>
      <c r="FM339" s="12"/>
      <c r="FN339" s="12"/>
      <c r="FO339" s="12"/>
      <c r="FP339" s="12"/>
      <c r="FQ339" s="12"/>
      <c r="FR339" s="12"/>
      <c r="FS339" s="12"/>
      <c r="FT339" s="12"/>
      <c r="FU339" s="12"/>
      <c r="FV339" s="12"/>
      <c r="FW339" s="12"/>
      <c r="FX339" s="12"/>
      <c r="FY339" s="12"/>
      <c r="FZ339" s="12"/>
      <c r="GA339" s="12"/>
      <c r="GB339" s="12"/>
    </row>
    <row r="340" spans="1:184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  <c r="EP340" s="12"/>
      <c r="EQ340" s="12"/>
      <c r="ER340" s="12"/>
      <c r="ES340" s="12"/>
      <c r="ET340" s="12"/>
      <c r="EU340" s="12"/>
      <c r="EV340" s="12"/>
      <c r="EW340" s="12"/>
      <c r="EX340" s="12"/>
      <c r="EY340" s="12"/>
      <c r="EZ340" s="12"/>
      <c r="FA340" s="12"/>
      <c r="FB340" s="12"/>
      <c r="FC340" s="12"/>
      <c r="FD340" s="12"/>
      <c r="FE340" s="12"/>
      <c r="FF340" s="12"/>
      <c r="FG340" s="12"/>
      <c r="FH340" s="12"/>
      <c r="FI340" s="12"/>
      <c r="FJ340" s="12"/>
      <c r="FK340" s="12"/>
      <c r="FL340" s="12"/>
      <c r="FM340" s="12"/>
      <c r="FN340" s="12"/>
      <c r="FO340" s="12"/>
      <c r="FP340" s="12"/>
      <c r="FQ340" s="12"/>
      <c r="FR340" s="12"/>
      <c r="FS340" s="12"/>
      <c r="FT340" s="12"/>
      <c r="FU340" s="12"/>
      <c r="FV340" s="12"/>
      <c r="FW340" s="12"/>
      <c r="FX340" s="12"/>
      <c r="FY340" s="12"/>
      <c r="FZ340" s="12"/>
      <c r="GA340" s="12"/>
      <c r="GB340" s="12"/>
    </row>
    <row r="341" spans="1:184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2"/>
      <c r="DO341" s="12"/>
      <c r="DP341" s="12"/>
      <c r="DQ341" s="12"/>
      <c r="DR341" s="12"/>
      <c r="DS341" s="12"/>
      <c r="DT341" s="12"/>
      <c r="DU341" s="12"/>
      <c r="DV341" s="12"/>
      <c r="DW341" s="12"/>
      <c r="DX341" s="12"/>
      <c r="DY341" s="12"/>
      <c r="DZ341" s="12"/>
      <c r="EA341" s="12"/>
      <c r="EB341" s="12"/>
      <c r="EC341" s="12"/>
      <c r="ED341" s="12"/>
      <c r="EE341" s="12"/>
      <c r="EF341" s="12"/>
      <c r="EG341" s="12"/>
      <c r="EH341" s="12"/>
      <c r="EI341" s="12"/>
      <c r="EJ341" s="12"/>
      <c r="EK341" s="12"/>
      <c r="EL341" s="12"/>
      <c r="EM341" s="12"/>
      <c r="EN341" s="12"/>
      <c r="EO341" s="12"/>
      <c r="EP341" s="12"/>
      <c r="EQ341" s="12"/>
      <c r="ER341" s="12"/>
      <c r="ES341" s="12"/>
      <c r="ET341" s="12"/>
      <c r="EU341" s="12"/>
      <c r="EV341" s="12"/>
      <c r="EW341" s="12"/>
      <c r="EX341" s="12"/>
      <c r="EY341" s="12"/>
      <c r="EZ341" s="12"/>
      <c r="FA341" s="12"/>
      <c r="FB341" s="12"/>
      <c r="FC341" s="12"/>
      <c r="FD341" s="12"/>
      <c r="FE341" s="12"/>
      <c r="FF341" s="12"/>
      <c r="FG341" s="12"/>
      <c r="FH341" s="12"/>
      <c r="FI341" s="12"/>
      <c r="FJ341" s="12"/>
      <c r="FK341" s="12"/>
      <c r="FL341" s="12"/>
      <c r="FM341" s="12"/>
      <c r="FN341" s="12"/>
      <c r="FO341" s="12"/>
      <c r="FP341" s="12"/>
      <c r="FQ341" s="12"/>
      <c r="FR341" s="12"/>
      <c r="FS341" s="12"/>
      <c r="FT341" s="12"/>
      <c r="FU341" s="12"/>
      <c r="FV341" s="12"/>
      <c r="FW341" s="12"/>
      <c r="FX341" s="12"/>
      <c r="FY341" s="12"/>
      <c r="FZ341" s="12"/>
      <c r="GA341" s="12"/>
      <c r="GB341" s="12"/>
    </row>
    <row r="342" spans="1:184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/>
      <c r="DR342" s="12"/>
      <c r="DS342" s="12"/>
      <c r="DT342" s="12"/>
      <c r="DU342" s="12"/>
      <c r="DV342" s="12"/>
      <c r="DW342" s="12"/>
      <c r="DX342" s="12"/>
      <c r="DY342" s="12"/>
      <c r="DZ342" s="12"/>
      <c r="EA342" s="12"/>
      <c r="EB342" s="12"/>
      <c r="EC342" s="12"/>
      <c r="ED342" s="12"/>
      <c r="EE342" s="12"/>
      <c r="EF342" s="12"/>
      <c r="EG342" s="12"/>
      <c r="EH342" s="12"/>
      <c r="EI342" s="12"/>
      <c r="EJ342" s="12"/>
      <c r="EK342" s="12"/>
      <c r="EL342" s="12"/>
      <c r="EM342" s="12"/>
      <c r="EN342" s="12"/>
      <c r="EO342" s="12"/>
      <c r="EP342" s="12"/>
      <c r="EQ342" s="12"/>
      <c r="ER342" s="12"/>
      <c r="ES342" s="12"/>
      <c r="ET342" s="12"/>
      <c r="EU342" s="12"/>
      <c r="EV342" s="12"/>
      <c r="EW342" s="12"/>
      <c r="EX342" s="12"/>
      <c r="EY342" s="12"/>
      <c r="EZ342" s="12"/>
      <c r="FA342" s="12"/>
      <c r="FB342" s="12"/>
      <c r="FC342" s="12"/>
      <c r="FD342" s="12"/>
      <c r="FE342" s="12"/>
      <c r="FF342" s="12"/>
      <c r="FG342" s="12"/>
      <c r="FH342" s="12"/>
      <c r="FI342" s="12"/>
      <c r="FJ342" s="12"/>
      <c r="FK342" s="12"/>
      <c r="FL342" s="12"/>
      <c r="FM342" s="12"/>
      <c r="FN342" s="12"/>
      <c r="FO342" s="12"/>
      <c r="FP342" s="12"/>
      <c r="FQ342" s="12"/>
      <c r="FR342" s="12"/>
      <c r="FS342" s="12"/>
      <c r="FT342" s="12"/>
      <c r="FU342" s="12"/>
      <c r="FV342" s="12"/>
      <c r="FW342" s="12"/>
      <c r="FX342" s="12"/>
      <c r="FY342" s="12"/>
      <c r="FZ342" s="12"/>
      <c r="GA342" s="12"/>
      <c r="GB342" s="12"/>
    </row>
    <row r="343" spans="1:184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  <c r="EP343" s="12"/>
      <c r="EQ343" s="12"/>
      <c r="ER343" s="12"/>
      <c r="ES343" s="12"/>
      <c r="ET343" s="12"/>
      <c r="EU343" s="12"/>
      <c r="EV343" s="12"/>
      <c r="EW343" s="12"/>
      <c r="EX343" s="12"/>
      <c r="EY343" s="12"/>
      <c r="EZ343" s="12"/>
      <c r="FA343" s="12"/>
      <c r="FB343" s="12"/>
      <c r="FC343" s="12"/>
      <c r="FD343" s="12"/>
      <c r="FE343" s="12"/>
      <c r="FF343" s="12"/>
      <c r="FG343" s="12"/>
      <c r="FH343" s="12"/>
      <c r="FI343" s="12"/>
      <c r="FJ343" s="12"/>
      <c r="FK343" s="12"/>
      <c r="FL343" s="12"/>
      <c r="FM343" s="12"/>
      <c r="FN343" s="12"/>
      <c r="FO343" s="12"/>
      <c r="FP343" s="12"/>
      <c r="FQ343" s="12"/>
      <c r="FR343" s="12"/>
      <c r="FS343" s="12"/>
      <c r="FT343" s="12"/>
      <c r="FU343" s="12"/>
      <c r="FV343" s="12"/>
      <c r="FW343" s="12"/>
      <c r="FX343" s="12"/>
      <c r="FY343" s="12"/>
      <c r="FZ343" s="12"/>
      <c r="GA343" s="12"/>
      <c r="GB343" s="12"/>
    </row>
    <row r="344" spans="1:18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  <c r="EP344" s="12"/>
      <c r="EQ344" s="12"/>
      <c r="ER344" s="12"/>
      <c r="ES344" s="12"/>
      <c r="ET344" s="12"/>
      <c r="EU344" s="12"/>
      <c r="EV344" s="12"/>
      <c r="EW344" s="12"/>
      <c r="EX344" s="12"/>
      <c r="EY344" s="12"/>
      <c r="EZ344" s="12"/>
      <c r="FA344" s="12"/>
      <c r="FB344" s="12"/>
      <c r="FC344" s="12"/>
      <c r="FD344" s="12"/>
      <c r="FE344" s="12"/>
      <c r="FF344" s="12"/>
      <c r="FG344" s="12"/>
      <c r="FH344" s="12"/>
      <c r="FI344" s="12"/>
      <c r="FJ344" s="12"/>
      <c r="FK344" s="12"/>
      <c r="FL344" s="12"/>
      <c r="FM344" s="12"/>
      <c r="FN344" s="12"/>
      <c r="FO344" s="12"/>
      <c r="FP344" s="12"/>
      <c r="FQ344" s="12"/>
      <c r="FR344" s="12"/>
      <c r="FS344" s="12"/>
      <c r="FT344" s="12"/>
      <c r="FU344" s="12"/>
      <c r="FV344" s="12"/>
      <c r="FW344" s="12"/>
      <c r="FX344" s="12"/>
      <c r="FY344" s="12"/>
      <c r="FZ344" s="12"/>
      <c r="GA344" s="12"/>
      <c r="GB344" s="12"/>
    </row>
    <row r="345" spans="1:184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  <c r="EP345" s="12"/>
      <c r="EQ345" s="12"/>
      <c r="ER345" s="12"/>
      <c r="ES345" s="12"/>
      <c r="ET345" s="12"/>
      <c r="EU345" s="12"/>
      <c r="EV345" s="12"/>
      <c r="EW345" s="12"/>
      <c r="EX345" s="12"/>
      <c r="EY345" s="12"/>
      <c r="EZ345" s="12"/>
      <c r="FA345" s="12"/>
      <c r="FB345" s="12"/>
      <c r="FC345" s="12"/>
      <c r="FD345" s="12"/>
      <c r="FE345" s="12"/>
      <c r="FF345" s="12"/>
      <c r="FG345" s="12"/>
      <c r="FH345" s="12"/>
      <c r="FI345" s="12"/>
      <c r="FJ345" s="12"/>
      <c r="FK345" s="12"/>
      <c r="FL345" s="12"/>
      <c r="FM345" s="12"/>
      <c r="FN345" s="12"/>
      <c r="FO345" s="12"/>
      <c r="FP345" s="12"/>
      <c r="FQ345" s="12"/>
      <c r="FR345" s="12"/>
      <c r="FS345" s="12"/>
      <c r="FT345" s="12"/>
      <c r="FU345" s="12"/>
      <c r="FV345" s="12"/>
      <c r="FW345" s="12"/>
      <c r="FX345" s="12"/>
      <c r="FY345" s="12"/>
      <c r="FZ345" s="12"/>
      <c r="GA345" s="12"/>
      <c r="GB345" s="12"/>
    </row>
    <row r="346" spans="1:184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/>
      <c r="DR346" s="12"/>
      <c r="DS346" s="12"/>
      <c r="DT346" s="12"/>
      <c r="DU346" s="12"/>
      <c r="DV346" s="12"/>
      <c r="DW346" s="12"/>
      <c r="DX346" s="12"/>
      <c r="DY346" s="12"/>
      <c r="DZ346" s="12"/>
      <c r="EA346" s="12"/>
      <c r="EB346" s="12"/>
      <c r="EC346" s="12"/>
      <c r="ED346" s="12"/>
      <c r="EE346" s="12"/>
      <c r="EF346" s="12"/>
      <c r="EG346" s="12"/>
      <c r="EH346" s="12"/>
      <c r="EI346" s="12"/>
      <c r="EJ346" s="12"/>
      <c r="EK346" s="12"/>
      <c r="EL346" s="12"/>
      <c r="EM346" s="12"/>
      <c r="EN346" s="12"/>
      <c r="EO346" s="12"/>
      <c r="EP346" s="12"/>
      <c r="EQ346" s="12"/>
      <c r="ER346" s="12"/>
      <c r="ES346" s="12"/>
      <c r="ET346" s="12"/>
      <c r="EU346" s="12"/>
      <c r="EV346" s="12"/>
      <c r="EW346" s="12"/>
      <c r="EX346" s="12"/>
      <c r="EY346" s="12"/>
      <c r="EZ346" s="12"/>
      <c r="FA346" s="12"/>
      <c r="FB346" s="12"/>
      <c r="FC346" s="12"/>
      <c r="FD346" s="12"/>
      <c r="FE346" s="12"/>
      <c r="FF346" s="12"/>
      <c r="FG346" s="12"/>
      <c r="FH346" s="12"/>
      <c r="FI346" s="12"/>
      <c r="FJ346" s="12"/>
      <c r="FK346" s="12"/>
      <c r="FL346" s="12"/>
      <c r="FM346" s="12"/>
      <c r="FN346" s="12"/>
      <c r="FO346" s="12"/>
      <c r="FP346" s="12"/>
      <c r="FQ346" s="12"/>
      <c r="FR346" s="12"/>
      <c r="FS346" s="12"/>
      <c r="FT346" s="12"/>
      <c r="FU346" s="12"/>
      <c r="FV346" s="12"/>
      <c r="FW346" s="12"/>
      <c r="FX346" s="12"/>
      <c r="FY346" s="12"/>
      <c r="FZ346" s="12"/>
      <c r="GA346" s="12"/>
      <c r="GB346" s="12"/>
    </row>
    <row r="347" spans="1:184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  <c r="DG347" s="12"/>
      <c r="DH347" s="12"/>
      <c r="DI347" s="12"/>
      <c r="DJ347" s="12"/>
      <c r="DK347" s="12"/>
      <c r="DL347" s="12"/>
      <c r="DM347" s="12"/>
      <c r="DN347" s="12"/>
      <c r="DO347" s="12"/>
      <c r="DP347" s="12"/>
      <c r="DQ347" s="12"/>
      <c r="DR347" s="12"/>
      <c r="DS347" s="12"/>
      <c r="DT347" s="12"/>
      <c r="DU347" s="12"/>
      <c r="DV347" s="12"/>
      <c r="DW347" s="12"/>
      <c r="DX347" s="12"/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2"/>
      <c r="EN347" s="12"/>
      <c r="EO347" s="12"/>
      <c r="EP347" s="12"/>
      <c r="EQ347" s="12"/>
      <c r="ER347" s="12"/>
      <c r="ES347" s="12"/>
      <c r="ET347" s="12"/>
      <c r="EU347" s="12"/>
      <c r="EV347" s="12"/>
      <c r="EW347" s="12"/>
      <c r="EX347" s="12"/>
      <c r="EY347" s="12"/>
      <c r="EZ347" s="12"/>
      <c r="FA347" s="12"/>
      <c r="FB347" s="12"/>
      <c r="FC347" s="12"/>
      <c r="FD347" s="12"/>
      <c r="FE347" s="12"/>
      <c r="FF347" s="12"/>
      <c r="FG347" s="12"/>
      <c r="FH347" s="12"/>
      <c r="FI347" s="12"/>
      <c r="FJ347" s="12"/>
      <c r="FK347" s="12"/>
      <c r="FL347" s="12"/>
      <c r="FM347" s="12"/>
      <c r="FN347" s="12"/>
      <c r="FO347" s="12"/>
      <c r="FP347" s="12"/>
      <c r="FQ347" s="12"/>
      <c r="FR347" s="12"/>
      <c r="FS347" s="12"/>
      <c r="FT347" s="12"/>
      <c r="FU347" s="12"/>
      <c r="FV347" s="12"/>
      <c r="FW347" s="12"/>
      <c r="FX347" s="12"/>
      <c r="FY347" s="12"/>
      <c r="FZ347" s="12"/>
      <c r="GA347" s="12"/>
      <c r="GB347" s="12"/>
    </row>
    <row r="348" spans="1:184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  <c r="EY348" s="12"/>
      <c r="EZ348" s="12"/>
      <c r="FA348" s="12"/>
      <c r="FB348" s="12"/>
      <c r="FC348" s="12"/>
      <c r="FD348" s="12"/>
      <c r="FE348" s="12"/>
      <c r="FF348" s="12"/>
      <c r="FG348" s="12"/>
      <c r="FH348" s="12"/>
      <c r="FI348" s="12"/>
      <c r="FJ348" s="12"/>
      <c r="FK348" s="12"/>
      <c r="FL348" s="12"/>
      <c r="FM348" s="12"/>
      <c r="FN348" s="12"/>
      <c r="FO348" s="12"/>
      <c r="FP348" s="12"/>
      <c r="FQ348" s="12"/>
      <c r="FR348" s="12"/>
      <c r="FS348" s="12"/>
      <c r="FT348" s="12"/>
      <c r="FU348" s="12"/>
      <c r="FV348" s="12"/>
      <c r="FW348" s="12"/>
      <c r="FX348" s="12"/>
      <c r="FY348" s="12"/>
      <c r="FZ348" s="12"/>
      <c r="GA348" s="12"/>
      <c r="GB348" s="12"/>
    </row>
    <row r="349" spans="1:184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  <c r="EY349" s="12"/>
      <c r="EZ349" s="12"/>
      <c r="FA349" s="12"/>
      <c r="FB349" s="12"/>
      <c r="FC349" s="12"/>
      <c r="FD349" s="12"/>
      <c r="FE349" s="12"/>
      <c r="FF349" s="12"/>
      <c r="FG349" s="12"/>
      <c r="FH349" s="12"/>
      <c r="FI349" s="12"/>
      <c r="FJ349" s="12"/>
      <c r="FK349" s="12"/>
      <c r="FL349" s="12"/>
      <c r="FM349" s="12"/>
      <c r="FN349" s="12"/>
      <c r="FO349" s="12"/>
      <c r="FP349" s="12"/>
      <c r="FQ349" s="12"/>
      <c r="FR349" s="12"/>
      <c r="FS349" s="12"/>
      <c r="FT349" s="12"/>
      <c r="FU349" s="12"/>
      <c r="FV349" s="12"/>
      <c r="FW349" s="12"/>
      <c r="FX349" s="12"/>
      <c r="FY349" s="12"/>
      <c r="FZ349" s="12"/>
      <c r="GA349" s="12"/>
      <c r="GB349" s="12"/>
    </row>
    <row r="350" spans="1:184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  <c r="EY350" s="12"/>
      <c r="EZ350" s="12"/>
      <c r="FA350" s="12"/>
      <c r="FB350" s="12"/>
      <c r="FC350" s="12"/>
      <c r="FD350" s="12"/>
      <c r="FE350" s="12"/>
      <c r="FF350" s="12"/>
      <c r="FG350" s="12"/>
      <c r="FH350" s="12"/>
      <c r="FI350" s="12"/>
      <c r="FJ350" s="12"/>
      <c r="FK350" s="12"/>
      <c r="FL350" s="12"/>
      <c r="FM350" s="12"/>
      <c r="FN350" s="12"/>
      <c r="FO350" s="12"/>
      <c r="FP350" s="12"/>
      <c r="FQ350" s="12"/>
      <c r="FR350" s="12"/>
      <c r="FS350" s="12"/>
      <c r="FT350" s="12"/>
      <c r="FU350" s="12"/>
      <c r="FV350" s="12"/>
      <c r="FW350" s="12"/>
      <c r="FX350" s="12"/>
      <c r="FY350" s="12"/>
      <c r="FZ350" s="12"/>
      <c r="GA350" s="12"/>
      <c r="GB350" s="12"/>
    </row>
    <row r="351" spans="1:184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  <c r="EY351" s="12"/>
      <c r="EZ351" s="12"/>
      <c r="FA351" s="12"/>
      <c r="FB351" s="12"/>
      <c r="FC351" s="12"/>
      <c r="FD351" s="12"/>
      <c r="FE351" s="12"/>
      <c r="FF351" s="12"/>
      <c r="FG351" s="12"/>
      <c r="FH351" s="12"/>
      <c r="FI351" s="12"/>
      <c r="FJ351" s="12"/>
      <c r="FK351" s="12"/>
      <c r="FL351" s="12"/>
      <c r="FM351" s="12"/>
      <c r="FN351" s="12"/>
      <c r="FO351" s="12"/>
      <c r="FP351" s="12"/>
      <c r="FQ351" s="12"/>
      <c r="FR351" s="12"/>
      <c r="FS351" s="12"/>
      <c r="FT351" s="12"/>
      <c r="FU351" s="12"/>
      <c r="FV351" s="12"/>
      <c r="FW351" s="12"/>
      <c r="FX351" s="12"/>
      <c r="FY351" s="12"/>
      <c r="FZ351" s="12"/>
      <c r="GA351" s="12"/>
      <c r="GB351" s="12"/>
    </row>
    <row r="352" spans="1:184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  <c r="EY352" s="12"/>
      <c r="EZ352" s="12"/>
      <c r="FA352" s="12"/>
      <c r="FB352" s="12"/>
      <c r="FC352" s="12"/>
      <c r="FD352" s="12"/>
      <c r="FE352" s="12"/>
      <c r="FF352" s="12"/>
      <c r="FG352" s="12"/>
      <c r="FH352" s="12"/>
      <c r="FI352" s="12"/>
      <c r="FJ352" s="12"/>
      <c r="FK352" s="12"/>
      <c r="FL352" s="12"/>
      <c r="FM352" s="12"/>
      <c r="FN352" s="12"/>
      <c r="FO352" s="12"/>
      <c r="FP352" s="12"/>
      <c r="FQ352" s="12"/>
      <c r="FR352" s="12"/>
      <c r="FS352" s="12"/>
      <c r="FT352" s="12"/>
      <c r="FU352" s="12"/>
      <c r="FV352" s="12"/>
      <c r="FW352" s="12"/>
      <c r="FX352" s="12"/>
      <c r="FY352" s="12"/>
      <c r="FZ352" s="12"/>
      <c r="GA352" s="12"/>
      <c r="GB352" s="12"/>
    </row>
    <row r="353" spans="1:184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  <c r="EY353" s="12"/>
      <c r="EZ353" s="12"/>
      <c r="FA353" s="12"/>
      <c r="FB353" s="12"/>
      <c r="FC353" s="12"/>
      <c r="FD353" s="12"/>
      <c r="FE353" s="12"/>
      <c r="FF353" s="12"/>
      <c r="FG353" s="12"/>
      <c r="FH353" s="12"/>
      <c r="FI353" s="12"/>
      <c r="FJ353" s="12"/>
      <c r="FK353" s="12"/>
      <c r="FL353" s="12"/>
      <c r="FM353" s="12"/>
      <c r="FN353" s="12"/>
      <c r="FO353" s="12"/>
      <c r="FP353" s="12"/>
      <c r="FQ353" s="12"/>
      <c r="FR353" s="12"/>
      <c r="FS353" s="12"/>
      <c r="FT353" s="12"/>
      <c r="FU353" s="12"/>
      <c r="FV353" s="12"/>
      <c r="FW353" s="12"/>
      <c r="FX353" s="12"/>
      <c r="FY353" s="12"/>
      <c r="FZ353" s="12"/>
      <c r="GA353" s="12"/>
      <c r="GB353" s="12"/>
    </row>
    <row r="354" spans="1:18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  <c r="EY354" s="12"/>
      <c r="EZ354" s="12"/>
      <c r="FA354" s="12"/>
      <c r="FB354" s="12"/>
      <c r="FC354" s="12"/>
      <c r="FD354" s="12"/>
      <c r="FE354" s="12"/>
      <c r="FF354" s="12"/>
      <c r="FG354" s="12"/>
      <c r="FH354" s="12"/>
      <c r="FI354" s="12"/>
      <c r="FJ354" s="12"/>
      <c r="FK354" s="12"/>
      <c r="FL354" s="12"/>
      <c r="FM354" s="12"/>
      <c r="FN354" s="12"/>
      <c r="FO354" s="12"/>
      <c r="FP354" s="12"/>
      <c r="FQ354" s="12"/>
      <c r="FR354" s="12"/>
      <c r="FS354" s="12"/>
      <c r="FT354" s="12"/>
      <c r="FU354" s="12"/>
      <c r="FV354" s="12"/>
      <c r="FW354" s="12"/>
      <c r="FX354" s="12"/>
      <c r="FY354" s="12"/>
      <c r="FZ354" s="12"/>
      <c r="GA354" s="12"/>
      <c r="GB354" s="12"/>
    </row>
    <row r="355" spans="1:184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  <c r="EY355" s="12"/>
      <c r="EZ355" s="12"/>
      <c r="FA355" s="12"/>
      <c r="FB355" s="12"/>
      <c r="FC355" s="12"/>
      <c r="FD355" s="12"/>
      <c r="FE355" s="12"/>
      <c r="FF355" s="12"/>
      <c r="FG355" s="12"/>
      <c r="FH355" s="12"/>
      <c r="FI355" s="12"/>
      <c r="FJ355" s="12"/>
      <c r="FK355" s="12"/>
      <c r="FL355" s="12"/>
      <c r="FM355" s="12"/>
      <c r="FN355" s="12"/>
      <c r="FO355" s="12"/>
      <c r="FP355" s="12"/>
      <c r="FQ355" s="12"/>
      <c r="FR355" s="12"/>
      <c r="FS355" s="12"/>
      <c r="FT355" s="12"/>
      <c r="FU355" s="12"/>
      <c r="FV355" s="12"/>
      <c r="FW355" s="12"/>
      <c r="FX355" s="12"/>
      <c r="FY355" s="12"/>
      <c r="FZ355" s="12"/>
      <c r="GA355" s="12"/>
      <c r="GB355" s="12"/>
    </row>
    <row r="356" spans="1:184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  <c r="EY356" s="12"/>
      <c r="EZ356" s="12"/>
      <c r="FA356" s="12"/>
      <c r="FB356" s="12"/>
      <c r="FC356" s="12"/>
      <c r="FD356" s="12"/>
      <c r="FE356" s="12"/>
      <c r="FF356" s="12"/>
      <c r="FG356" s="12"/>
      <c r="FH356" s="12"/>
      <c r="FI356" s="12"/>
      <c r="FJ356" s="12"/>
      <c r="FK356" s="12"/>
      <c r="FL356" s="12"/>
      <c r="FM356" s="12"/>
      <c r="FN356" s="12"/>
      <c r="FO356" s="12"/>
      <c r="FP356" s="12"/>
      <c r="FQ356" s="12"/>
      <c r="FR356" s="12"/>
      <c r="FS356" s="12"/>
      <c r="FT356" s="12"/>
      <c r="FU356" s="12"/>
      <c r="FV356" s="12"/>
      <c r="FW356" s="12"/>
      <c r="FX356" s="12"/>
      <c r="FY356" s="12"/>
      <c r="FZ356" s="12"/>
      <c r="GA356" s="12"/>
      <c r="GB356" s="12"/>
    </row>
    <row r="357" spans="1:184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  <c r="EY357" s="12"/>
      <c r="EZ357" s="12"/>
      <c r="FA357" s="12"/>
      <c r="FB357" s="12"/>
      <c r="FC357" s="12"/>
      <c r="FD357" s="12"/>
      <c r="FE357" s="12"/>
      <c r="FF357" s="12"/>
      <c r="FG357" s="12"/>
      <c r="FH357" s="12"/>
      <c r="FI357" s="12"/>
      <c r="FJ357" s="12"/>
      <c r="FK357" s="12"/>
      <c r="FL357" s="12"/>
      <c r="FM357" s="12"/>
      <c r="FN357" s="12"/>
      <c r="FO357" s="12"/>
      <c r="FP357" s="12"/>
      <c r="FQ357" s="12"/>
      <c r="FR357" s="12"/>
      <c r="FS357" s="12"/>
      <c r="FT357" s="12"/>
      <c r="FU357" s="12"/>
      <c r="FV357" s="12"/>
      <c r="FW357" s="12"/>
      <c r="FX357" s="12"/>
      <c r="FY357" s="12"/>
      <c r="FZ357" s="12"/>
      <c r="GA357" s="12"/>
      <c r="GB357" s="12"/>
    </row>
    <row r="358" spans="1:184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/>
      <c r="DR358" s="12"/>
      <c r="DS358" s="12"/>
      <c r="DT358" s="12"/>
      <c r="DU358" s="12"/>
      <c r="DV358" s="12"/>
      <c r="DW358" s="12"/>
      <c r="DX358" s="12"/>
      <c r="DY358" s="12"/>
      <c r="DZ358" s="12"/>
      <c r="EA358" s="12"/>
      <c r="EB358" s="12"/>
      <c r="EC358" s="12"/>
      <c r="ED358" s="12"/>
      <c r="EE358" s="12"/>
      <c r="EF358" s="12"/>
      <c r="EG358" s="12"/>
      <c r="EH358" s="12"/>
      <c r="EI358" s="12"/>
      <c r="EJ358" s="12"/>
      <c r="EK358" s="12"/>
      <c r="EL358" s="12"/>
      <c r="EM358" s="12"/>
      <c r="EN358" s="12"/>
      <c r="EO358" s="12"/>
      <c r="EP358" s="12"/>
      <c r="EQ358" s="12"/>
      <c r="ER358" s="12"/>
      <c r="ES358" s="12"/>
      <c r="ET358" s="12"/>
      <c r="EU358" s="12"/>
      <c r="EV358" s="12"/>
      <c r="EW358" s="12"/>
      <c r="EX358" s="12"/>
      <c r="EY358" s="12"/>
      <c r="EZ358" s="12"/>
      <c r="FA358" s="12"/>
      <c r="FB358" s="12"/>
      <c r="FC358" s="12"/>
      <c r="FD358" s="12"/>
      <c r="FE358" s="12"/>
      <c r="FF358" s="12"/>
      <c r="FG358" s="12"/>
      <c r="FH358" s="12"/>
      <c r="FI358" s="12"/>
      <c r="FJ358" s="12"/>
      <c r="FK358" s="12"/>
      <c r="FL358" s="12"/>
      <c r="FM358" s="12"/>
      <c r="FN358" s="12"/>
      <c r="FO358" s="12"/>
      <c r="FP358" s="12"/>
      <c r="FQ358" s="12"/>
      <c r="FR358" s="12"/>
      <c r="FS358" s="12"/>
      <c r="FT358" s="12"/>
      <c r="FU358" s="12"/>
      <c r="FV358" s="12"/>
      <c r="FW358" s="12"/>
      <c r="FX358" s="12"/>
      <c r="FY358" s="12"/>
      <c r="FZ358" s="12"/>
      <c r="GA358" s="12"/>
      <c r="GB358" s="12"/>
    </row>
    <row r="359" spans="1:184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  <c r="EY359" s="12"/>
      <c r="EZ359" s="12"/>
      <c r="FA359" s="12"/>
      <c r="FB359" s="12"/>
      <c r="FC359" s="12"/>
      <c r="FD359" s="12"/>
      <c r="FE359" s="12"/>
      <c r="FF359" s="12"/>
      <c r="FG359" s="12"/>
      <c r="FH359" s="12"/>
      <c r="FI359" s="12"/>
      <c r="FJ359" s="12"/>
      <c r="FK359" s="12"/>
      <c r="FL359" s="12"/>
      <c r="FM359" s="12"/>
      <c r="FN359" s="12"/>
      <c r="FO359" s="12"/>
      <c r="FP359" s="12"/>
      <c r="FQ359" s="12"/>
      <c r="FR359" s="12"/>
      <c r="FS359" s="12"/>
      <c r="FT359" s="12"/>
      <c r="FU359" s="12"/>
      <c r="FV359" s="12"/>
      <c r="FW359" s="12"/>
      <c r="FX359" s="12"/>
      <c r="FY359" s="12"/>
      <c r="FZ359" s="12"/>
      <c r="GA359" s="12"/>
      <c r="GB359" s="12"/>
    </row>
    <row r="360" spans="1:184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  <c r="EY360" s="12"/>
      <c r="EZ360" s="12"/>
      <c r="FA360" s="12"/>
      <c r="FB360" s="12"/>
      <c r="FC360" s="12"/>
      <c r="FD360" s="12"/>
      <c r="FE360" s="12"/>
      <c r="FF360" s="12"/>
      <c r="FG360" s="12"/>
      <c r="FH360" s="12"/>
      <c r="FI360" s="12"/>
      <c r="FJ360" s="12"/>
      <c r="FK360" s="12"/>
      <c r="FL360" s="12"/>
      <c r="FM360" s="12"/>
      <c r="FN360" s="12"/>
      <c r="FO360" s="12"/>
      <c r="FP360" s="12"/>
      <c r="FQ360" s="12"/>
      <c r="FR360" s="12"/>
      <c r="FS360" s="12"/>
      <c r="FT360" s="12"/>
      <c r="FU360" s="12"/>
      <c r="FV360" s="12"/>
      <c r="FW360" s="12"/>
      <c r="FX360" s="12"/>
      <c r="FY360" s="12"/>
      <c r="FZ360" s="12"/>
      <c r="GA360" s="12"/>
      <c r="GB360" s="12"/>
    </row>
    <row r="361" spans="1:184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  <c r="EY361" s="12"/>
      <c r="EZ361" s="12"/>
      <c r="FA361" s="12"/>
      <c r="FB361" s="12"/>
      <c r="FC361" s="12"/>
      <c r="FD361" s="12"/>
      <c r="FE361" s="12"/>
      <c r="FF361" s="12"/>
      <c r="FG361" s="12"/>
      <c r="FH361" s="12"/>
      <c r="FI361" s="12"/>
      <c r="FJ361" s="12"/>
      <c r="FK361" s="12"/>
      <c r="FL361" s="12"/>
      <c r="FM361" s="12"/>
      <c r="FN361" s="12"/>
      <c r="FO361" s="12"/>
      <c r="FP361" s="12"/>
      <c r="FQ361" s="12"/>
      <c r="FR361" s="12"/>
      <c r="FS361" s="12"/>
      <c r="FT361" s="12"/>
      <c r="FU361" s="12"/>
      <c r="FV361" s="12"/>
      <c r="FW361" s="12"/>
      <c r="FX361" s="12"/>
      <c r="FY361" s="12"/>
      <c r="FZ361" s="12"/>
      <c r="GA361" s="12"/>
      <c r="GB361" s="12"/>
    </row>
    <row r="362" spans="1:184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  <c r="EY362" s="12"/>
      <c r="EZ362" s="12"/>
      <c r="FA362" s="12"/>
      <c r="FB362" s="12"/>
      <c r="FC362" s="12"/>
      <c r="FD362" s="12"/>
      <c r="FE362" s="12"/>
      <c r="FF362" s="12"/>
      <c r="FG362" s="12"/>
      <c r="FH362" s="12"/>
      <c r="FI362" s="12"/>
      <c r="FJ362" s="12"/>
      <c r="FK362" s="12"/>
      <c r="FL362" s="12"/>
      <c r="FM362" s="12"/>
      <c r="FN362" s="12"/>
      <c r="FO362" s="12"/>
      <c r="FP362" s="12"/>
      <c r="FQ362" s="12"/>
      <c r="FR362" s="12"/>
      <c r="FS362" s="12"/>
      <c r="FT362" s="12"/>
      <c r="FU362" s="12"/>
      <c r="FV362" s="12"/>
      <c r="FW362" s="12"/>
      <c r="FX362" s="12"/>
      <c r="FY362" s="12"/>
      <c r="FZ362" s="12"/>
      <c r="GA362" s="12"/>
      <c r="GB362" s="12"/>
    </row>
    <row r="363" spans="1:184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  <c r="EY363" s="12"/>
      <c r="EZ363" s="12"/>
      <c r="FA363" s="12"/>
      <c r="FB363" s="12"/>
      <c r="FC363" s="12"/>
      <c r="FD363" s="12"/>
      <c r="FE363" s="12"/>
      <c r="FF363" s="12"/>
      <c r="FG363" s="12"/>
      <c r="FH363" s="12"/>
      <c r="FI363" s="12"/>
      <c r="FJ363" s="12"/>
      <c r="FK363" s="12"/>
      <c r="FL363" s="12"/>
      <c r="FM363" s="12"/>
      <c r="FN363" s="12"/>
      <c r="FO363" s="12"/>
      <c r="FP363" s="12"/>
      <c r="FQ363" s="12"/>
      <c r="FR363" s="12"/>
      <c r="FS363" s="12"/>
      <c r="FT363" s="12"/>
      <c r="FU363" s="12"/>
      <c r="FV363" s="12"/>
      <c r="FW363" s="12"/>
      <c r="FX363" s="12"/>
      <c r="FY363" s="12"/>
      <c r="FZ363" s="12"/>
      <c r="GA363" s="12"/>
      <c r="GB363" s="12"/>
    </row>
    <row r="364" spans="1:18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  <c r="EY364" s="12"/>
      <c r="EZ364" s="12"/>
      <c r="FA364" s="12"/>
      <c r="FB364" s="12"/>
      <c r="FC364" s="12"/>
      <c r="FD364" s="12"/>
      <c r="FE364" s="12"/>
      <c r="FF364" s="12"/>
      <c r="FG364" s="12"/>
      <c r="FH364" s="12"/>
      <c r="FI364" s="12"/>
      <c r="FJ364" s="12"/>
      <c r="FK364" s="12"/>
      <c r="FL364" s="12"/>
      <c r="FM364" s="12"/>
      <c r="FN364" s="12"/>
      <c r="FO364" s="12"/>
      <c r="FP364" s="12"/>
      <c r="FQ364" s="12"/>
      <c r="FR364" s="12"/>
      <c r="FS364" s="12"/>
      <c r="FT364" s="12"/>
      <c r="FU364" s="12"/>
      <c r="FV364" s="12"/>
      <c r="FW364" s="12"/>
      <c r="FX364" s="12"/>
      <c r="FY364" s="12"/>
      <c r="FZ364" s="12"/>
      <c r="GA364" s="12"/>
      <c r="GB364" s="12"/>
    </row>
    <row r="365" spans="1:184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/>
      <c r="DR365" s="12"/>
      <c r="DS365" s="12"/>
      <c r="DT365" s="12"/>
      <c r="DU365" s="12"/>
      <c r="DV365" s="12"/>
      <c r="DW365" s="12"/>
      <c r="DX365" s="12"/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EK365" s="12"/>
      <c r="EL365" s="12"/>
      <c r="EM365" s="12"/>
      <c r="EN365" s="12"/>
      <c r="EO365" s="12"/>
      <c r="EP365" s="12"/>
      <c r="EQ365" s="12"/>
      <c r="ER365" s="12"/>
      <c r="ES365" s="12"/>
      <c r="ET365" s="12"/>
      <c r="EU365" s="12"/>
      <c r="EV365" s="12"/>
      <c r="EW365" s="12"/>
      <c r="EX365" s="12"/>
      <c r="EY365" s="12"/>
      <c r="EZ365" s="12"/>
      <c r="FA365" s="12"/>
      <c r="FB365" s="12"/>
      <c r="FC365" s="12"/>
      <c r="FD365" s="12"/>
      <c r="FE365" s="12"/>
      <c r="FF365" s="12"/>
      <c r="FG365" s="12"/>
      <c r="FH365" s="12"/>
      <c r="FI365" s="12"/>
      <c r="FJ365" s="12"/>
      <c r="FK365" s="12"/>
      <c r="FL365" s="12"/>
      <c r="FM365" s="12"/>
      <c r="FN365" s="12"/>
      <c r="FO365" s="12"/>
      <c r="FP365" s="12"/>
      <c r="FQ365" s="12"/>
      <c r="FR365" s="12"/>
      <c r="FS365" s="12"/>
      <c r="FT365" s="12"/>
      <c r="FU365" s="12"/>
      <c r="FV365" s="12"/>
      <c r="FW365" s="12"/>
      <c r="FX365" s="12"/>
      <c r="FY365" s="12"/>
      <c r="FZ365" s="12"/>
      <c r="GA365" s="12"/>
      <c r="GB365" s="12"/>
    </row>
    <row r="366" spans="1:184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/>
      <c r="DK366" s="12"/>
      <c r="DL366" s="12"/>
      <c r="DM366" s="12"/>
      <c r="DN366" s="12"/>
      <c r="DO366" s="12"/>
      <c r="DP366" s="12"/>
      <c r="DQ366" s="12"/>
      <c r="DR366" s="12"/>
      <c r="DS366" s="12"/>
      <c r="DT366" s="12"/>
      <c r="DU366" s="12"/>
      <c r="DV366" s="12"/>
      <c r="DW366" s="12"/>
      <c r="DX366" s="12"/>
      <c r="DY366" s="12"/>
      <c r="DZ366" s="12"/>
      <c r="EA366" s="12"/>
      <c r="EB366" s="12"/>
      <c r="EC366" s="12"/>
      <c r="ED366" s="12"/>
      <c r="EE366" s="12"/>
      <c r="EF366" s="12"/>
      <c r="EG366" s="12"/>
      <c r="EH366" s="12"/>
      <c r="EI366" s="12"/>
      <c r="EJ366" s="12"/>
      <c r="EK366" s="12"/>
      <c r="EL366" s="12"/>
      <c r="EM366" s="12"/>
      <c r="EN366" s="12"/>
      <c r="EO366" s="12"/>
      <c r="EP366" s="12"/>
      <c r="EQ366" s="12"/>
      <c r="ER366" s="12"/>
      <c r="ES366" s="12"/>
      <c r="ET366" s="12"/>
      <c r="EU366" s="12"/>
      <c r="EV366" s="12"/>
      <c r="EW366" s="12"/>
      <c r="EX366" s="12"/>
      <c r="EY366" s="12"/>
      <c r="EZ366" s="12"/>
      <c r="FA366" s="12"/>
      <c r="FB366" s="12"/>
      <c r="FC366" s="12"/>
      <c r="FD366" s="12"/>
      <c r="FE366" s="12"/>
      <c r="FF366" s="12"/>
      <c r="FG366" s="12"/>
      <c r="FH366" s="12"/>
      <c r="FI366" s="12"/>
      <c r="FJ366" s="12"/>
      <c r="FK366" s="12"/>
      <c r="FL366" s="12"/>
      <c r="FM366" s="12"/>
      <c r="FN366" s="12"/>
      <c r="FO366" s="12"/>
      <c r="FP366" s="12"/>
      <c r="FQ366" s="12"/>
      <c r="FR366" s="12"/>
      <c r="FS366" s="12"/>
      <c r="FT366" s="12"/>
      <c r="FU366" s="12"/>
      <c r="FV366" s="12"/>
      <c r="FW366" s="12"/>
      <c r="FX366" s="12"/>
      <c r="FY366" s="12"/>
      <c r="FZ366" s="12"/>
      <c r="GA366" s="12"/>
      <c r="GB366" s="12"/>
    </row>
    <row r="367" spans="1:184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  <c r="CY367" s="12"/>
      <c r="CZ367" s="12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/>
      <c r="DK367" s="12"/>
      <c r="DL367" s="12"/>
      <c r="DM367" s="12"/>
      <c r="DN367" s="12"/>
      <c r="DO367" s="12"/>
      <c r="DP367" s="12"/>
      <c r="DQ367" s="12"/>
      <c r="DR367" s="12"/>
      <c r="DS367" s="12"/>
      <c r="DT367" s="12"/>
      <c r="DU367" s="12"/>
      <c r="DV367" s="12"/>
      <c r="DW367" s="12"/>
      <c r="DX367" s="12"/>
      <c r="DY367" s="12"/>
      <c r="DZ367" s="12"/>
      <c r="EA367" s="12"/>
      <c r="EB367" s="12"/>
      <c r="EC367" s="12"/>
      <c r="ED367" s="12"/>
      <c r="EE367" s="12"/>
      <c r="EF367" s="12"/>
      <c r="EG367" s="12"/>
      <c r="EH367" s="12"/>
      <c r="EI367" s="12"/>
      <c r="EJ367" s="12"/>
      <c r="EK367" s="12"/>
      <c r="EL367" s="12"/>
      <c r="EM367" s="12"/>
      <c r="EN367" s="12"/>
      <c r="EO367" s="12"/>
      <c r="EP367" s="12"/>
      <c r="EQ367" s="12"/>
      <c r="ER367" s="12"/>
      <c r="ES367" s="12"/>
      <c r="ET367" s="12"/>
      <c r="EU367" s="12"/>
      <c r="EV367" s="12"/>
      <c r="EW367" s="12"/>
      <c r="EX367" s="12"/>
      <c r="EY367" s="12"/>
      <c r="EZ367" s="12"/>
      <c r="FA367" s="12"/>
      <c r="FB367" s="12"/>
      <c r="FC367" s="12"/>
      <c r="FD367" s="12"/>
      <c r="FE367" s="12"/>
      <c r="FF367" s="12"/>
      <c r="FG367" s="12"/>
      <c r="FH367" s="12"/>
      <c r="FI367" s="12"/>
      <c r="FJ367" s="12"/>
      <c r="FK367" s="12"/>
      <c r="FL367" s="12"/>
      <c r="FM367" s="12"/>
      <c r="FN367" s="12"/>
      <c r="FO367" s="12"/>
      <c r="FP367" s="12"/>
      <c r="FQ367" s="12"/>
      <c r="FR367" s="12"/>
      <c r="FS367" s="12"/>
      <c r="FT367" s="12"/>
      <c r="FU367" s="12"/>
      <c r="FV367" s="12"/>
      <c r="FW367" s="12"/>
      <c r="FX367" s="12"/>
      <c r="FY367" s="12"/>
      <c r="FZ367" s="12"/>
      <c r="GA367" s="12"/>
      <c r="GB367" s="12"/>
    </row>
    <row r="368" spans="1:184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/>
      <c r="DR368" s="12"/>
      <c r="DS368" s="12"/>
      <c r="DT368" s="12"/>
      <c r="DU368" s="12"/>
      <c r="DV368" s="12"/>
      <c r="DW368" s="12"/>
      <c r="DX368" s="12"/>
      <c r="DY368" s="12"/>
      <c r="DZ368" s="12"/>
      <c r="EA368" s="12"/>
      <c r="EB368" s="12"/>
      <c r="EC368" s="12"/>
      <c r="ED368" s="12"/>
      <c r="EE368" s="12"/>
      <c r="EF368" s="12"/>
      <c r="EG368" s="12"/>
      <c r="EH368" s="12"/>
      <c r="EI368" s="12"/>
      <c r="EJ368" s="12"/>
      <c r="EK368" s="12"/>
      <c r="EL368" s="12"/>
      <c r="EM368" s="12"/>
      <c r="EN368" s="12"/>
      <c r="EO368" s="12"/>
      <c r="EP368" s="12"/>
      <c r="EQ368" s="12"/>
      <c r="ER368" s="12"/>
      <c r="ES368" s="12"/>
      <c r="ET368" s="12"/>
      <c r="EU368" s="12"/>
      <c r="EV368" s="12"/>
      <c r="EW368" s="12"/>
      <c r="EX368" s="12"/>
      <c r="EY368" s="12"/>
      <c r="EZ368" s="12"/>
      <c r="FA368" s="12"/>
      <c r="FB368" s="12"/>
      <c r="FC368" s="12"/>
      <c r="FD368" s="12"/>
      <c r="FE368" s="12"/>
      <c r="FF368" s="12"/>
      <c r="FG368" s="12"/>
      <c r="FH368" s="12"/>
      <c r="FI368" s="12"/>
      <c r="FJ368" s="12"/>
      <c r="FK368" s="12"/>
      <c r="FL368" s="12"/>
      <c r="FM368" s="12"/>
      <c r="FN368" s="12"/>
      <c r="FO368" s="12"/>
      <c r="FP368" s="12"/>
      <c r="FQ368" s="12"/>
      <c r="FR368" s="12"/>
      <c r="FS368" s="12"/>
      <c r="FT368" s="12"/>
      <c r="FU368" s="12"/>
      <c r="FV368" s="12"/>
      <c r="FW368" s="12"/>
      <c r="FX368" s="12"/>
      <c r="FY368" s="12"/>
      <c r="FZ368" s="12"/>
      <c r="GA368" s="12"/>
      <c r="GB368" s="12"/>
    </row>
    <row r="369" spans="1:184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/>
      <c r="DK369" s="12"/>
      <c r="DL369" s="12"/>
      <c r="DM369" s="12"/>
      <c r="DN369" s="12"/>
      <c r="DO369" s="12"/>
      <c r="DP369" s="12"/>
      <c r="DQ369" s="12"/>
      <c r="DR369" s="12"/>
      <c r="DS369" s="12"/>
      <c r="DT369" s="12"/>
      <c r="DU369" s="12"/>
      <c r="DV369" s="12"/>
      <c r="DW369" s="12"/>
      <c r="DX369" s="12"/>
      <c r="DY369" s="12"/>
      <c r="DZ369" s="12"/>
      <c r="EA369" s="12"/>
      <c r="EB369" s="12"/>
      <c r="EC369" s="12"/>
      <c r="ED369" s="12"/>
      <c r="EE369" s="12"/>
      <c r="EF369" s="12"/>
      <c r="EG369" s="12"/>
      <c r="EH369" s="12"/>
      <c r="EI369" s="12"/>
      <c r="EJ369" s="12"/>
      <c r="EK369" s="12"/>
      <c r="EL369" s="12"/>
      <c r="EM369" s="12"/>
      <c r="EN369" s="12"/>
      <c r="EO369" s="12"/>
      <c r="EP369" s="12"/>
      <c r="EQ369" s="12"/>
      <c r="ER369" s="12"/>
      <c r="ES369" s="12"/>
      <c r="ET369" s="12"/>
      <c r="EU369" s="12"/>
      <c r="EV369" s="12"/>
      <c r="EW369" s="12"/>
      <c r="EX369" s="12"/>
      <c r="EY369" s="12"/>
      <c r="EZ369" s="12"/>
      <c r="FA369" s="12"/>
      <c r="FB369" s="12"/>
      <c r="FC369" s="12"/>
      <c r="FD369" s="12"/>
      <c r="FE369" s="12"/>
      <c r="FF369" s="12"/>
      <c r="FG369" s="12"/>
      <c r="FH369" s="12"/>
      <c r="FI369" s="12"/>
      <c r="FJ369" s="12"/>
      <c r="FK369" s="12"/>
      <c r="FL369" s="12"/>
      <c r="FM369" s="12"/>
      <c r="FN369" s="12"/>
      <c r="FO369" s="12"/>
      <c r="FP369" s="12"/>
      <c r="FQ369" s="12"/>
      <c r="FR369" s="12"/>
      <c r="FS369" s="12"/>
      <c r="FT369" s="12"/>
      <c r="FU369" s="12"/>
      <c r="FV369" s="12"/>
      <c r="FW369" s="12"/>
      <c r="FX369" s="12"/>
      <c r="FY369" s="12"/>
      <c r="FZ369" s="12"/>
      <c r="GA369" s="12"/>
      <c r="GB369" s="12"/>
    </row>
    <row r="370" spans="1:184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/>
      <c r="DR370" s="12"/>
      <c r="DS370" s="12"/>
      <c r="DT370" s="12"/>
      <c r="DU370" s="12"/>
      <c r="DV370" s="12"/>
      <c r="DW370" s="12"/>
      <c r="DX370" s="12"/>
      <c r="DY370" s="12"/>
      <c r="DZ370" s="12"/>
      <c r="EA370" s="12"/>
      <c r="EB370" s="12"/>
      <c r="EC370" s="12"/>
      <c r="ED370" s="12"/>
      <c r="EE370" s="12"/>
      <c r="EF370" s="12"/>
      <c r="EG370" s="12"/>
      <c r="EH370" s="12"/>
      <c r="EI370" s="12"/>
      <c r="EJ370" s="12"/>
      <c r="EK370" s="12"/>
      <c r="EL370" s="12"/>
      <c r="EM370" s="12"/>
      <c r="EN370" s="12"/>
      <c r="EO370" s="12"/>
      <c r="EP370" s="12"/>
      <c r="EQ370" s="12"/>
      <c r="ER370" s="12"/>
      <c r="ES370" s="12"/>
      <c r="ET370" s="12"/>
      <c r="EU370" s="12"/>
      <c r="EV370" s="12"/>
      <c r="EW370" s="12"/>
      <c r="EX370" s="12"/>
      <c r="EY370" s="12"/>
      <c r="EZ370" s="12"/>
      <c r="FA370" s="12"/>
      <c r="FB370" s="12"/>
      <c r="FC370" s="12"/>
      <c r="FD370" s="12"/>
      <c r="FE370" s="12"/>
      <c r="FF370" s="12"/>
      <c r="FG370" s="12"/>
      <c r="FH370" s="12"/>
      <c r="FI370" s="12"/>
      <c r="FJ370" s="12"/>
      <c r="FK370" s="12"/>
      <c r="FL370" s="12"/>
      <c r="FM370" s="12"/>
      <c r="FN370" s="12"/>
      <c r="FO370" s="12"/>
      <c r="FP370" s="12"/>
      <c r="FQ370" s="12"/>
      <c r="FR370" s="12"/>
      <c r="FS370" s="12"/>
      <c r="FT370" s="12"/>
      <c r="FU370" s="12"/>
      <c r="FV370" s="12"/>
      <c r="FW370" s="12"/>
      <c r="FX370" s="12"/>
      <c r="FY370" s="12"/>
      <c r="FZ370" s="12"/>
      <c r="GA370" s="12"/>
      <c r="GB370" s="12"/>
    </row>
    <row r="371" spans="1:184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/>
      <c r="DK371" s="12"/>
      <c r="DL371" s="12"/>
      <c r="DM371" s="12"/>
      <c r="DN371" s="12"/>
      <c r="DO371" s="12"/>
      <c r="DP371" s="12"/>
      <c r="DQ371" s="12"/>
      <c r="DR371" s="12"/>
      <c r="DS371" s="12"/>
      <c r="DT371" s="12"/>
      <c r="DU371" s="12"/>
      <c r="DV371" s="12"/>
      <c r="DW371" s="12"/>
      <c r="DX371" s="12"/>
      <c r="DY371" s="12"/>
      <c r="DZ371" s="12"/>
      <c r="EA371" s="12"/>
      <c r="EB371" s="12"/>
      <c r="EC371" s="12"/>
      <c r="ED371" s="12"/>
      <c r="EE371" s="12"/>
      <c r="EF371" s="12"/>
      <c r="EG371" s="12"/>
      <c r="EH371" s="12"/>
      <c r="EI371" s="12"/>
      <c r="EJ371" s="12"/>
      <c r="EK371" s="12"/>
      <c r="EL371" s="12"/>
      <c r="EM371" s="12"/>
      <c r="EN371" s="12"/>
      <c r="EO371" s="12"/>
      <c r="EP371" s="12"/>
      <c r="EQ371" s="12"/>
      <c r="ER371" s="12"/>
      <c r="ES371" s="12"/>
      <c r="ET371" s="12"/>
      <c r="EU371" s="12"/>
      <c r="EV371" s="12"/>
      <c r="EW371" s="12"/>
      <c r="EX371" s="12"/>
      <c r="EY371" s="12"/>
      <c r="EZ371" s="12"/>
      <c r="FA371" s="12"/>
      <c r="FB371" s="12"/>
      <c r="FC371" s="12"/>
      <c r="FD371" s="12"/>
      <c r="FE371" s="12"/>
      <c r="FF371" s="12"/>
      <c r="FG371" s="12"/>
      <c r="FH371" s="12"/>
      <c r="FI371" s="12"/>
      <c r="FJ371" s="12"/>
      <c r="FK371" s="12"/>
      <c r="FL371" s="12"/>
      <c r="FM371" s="12"/>
      <c r="FN371" s="12"/>
      <c r="FO371" s="12"/>
      <c r="FP371" s="12"/>
      <c r="FQ371" s="12"/>
      <c r="FR371" s="12"/>
      <c r="FS371" s="12"/>
      <c r="FT371" s="12"/>
      <c r="FU371" s="12"/>
      <c r="FV371" s="12"/>
      <c r="FW371" s="12"/>
      <c r="FX371" s="12"/>
      <c r="FY371" s="12"/>
      <c r="FZ371" s="12"/>
      <c r="GA371" s="12"/>
      <c r="GB371" s="12"/>
    </row>
    <row r="372" spans="1:184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/>
      <c r="DK372" s="12"/>
      <c r="DL372" s="12"/>
      <c r="DM372" s="12"/>
      <c r="DN372" s="12"/>
      <c r="DO372" s="12"/>
      <c r="DP372" s="12"/>
      <c r="DQ372" s="12"/>
      <c r="DR372" s="12"/>
      <c r="DS372" s="12"/>
      <c r="DT372" s="12"/>
      <c r="DU372" s="12"/>
      <c r="DV372" s="12"/>
      <c r="DW372" s="12"/>
      <c r="DX372" s="12"/>
      <c r="DY372" s="12"/>
      <c r="DZ372" s="12"/>
      <c r="EA372" s="12"/>
      <c r="EB372" s="12"/>
      <c r="EC372" s="12"/>
      <c r="ED372" s="12"/>
      <c r="EE372" s="12"/>
      <c r="EF372" s="12"/>
      <c r="EG372" s="12"/>
      <c r="EH372" s="12"/>
      <c r="EI372" s="12"/>
      <c r="EJ372" s="12"/>
      <c r="EK372" s="12"/>
      <c r="EL372" s="12"/>
      <c r="EM372" s="12"/>
      <c r="EN372" s="12"/>
      <c r="EO372" s="12"/>
      <c r="EP372" s="12"/>
      <c r="EQ372" s="12"/>
      <c r="ER372" s="12"/>
      <c r="ES372" s="12"/>
      <c r="ET372" s="12"/>
      <c r="EU372" s="12"/>
      <c r="EV372" s="12"/>
      <c r="EW372" s="12"/>
      <c r="EX372" s="12"/>
      <c r="EY372" s="12"/>
      <c r="EZ372" s="12"/>
      <c r="FA372" s="12"/>
      <c r="FB372" s="12"/>
      <c r="FC372" s="12"/>
      <c r="FD372" s="12"/>
      <c r="FE372" s="12"/>
      <c r="FF372" s="12"/>
      <c r="FG372" s="12"/>
      <c r="FH372" s="12"/>
      <c r="FI372" s="12"/>
      <c r="FJ372" s="12"/>
      <c r="FK372" s="12"/>
      <c r="FL372" s="12"/>
      <c r="FM372" s="12"/>
      <c r="FN372" s="12"/>
      <c r="FO372" s="12"/>
      <c r="FP372" s="12"/>
      <c r="FQ372" s="12"/>
      <c r="FR372" s="12"/>
      <c r="FS372" s="12"/>
      <c r="FT372" s="12"/>
      <c r="FU372" s="12"/>
      <c r="FV372" s="12"/>
      <c r="FW372" s="12"/>
      <c r="FX372" s="12"/>
      <c r="FY372" s="12"/>
      <c r="FZ372" s="12"/>
      <c r="GA372" s="12"/>
      <c r="GB372" s="12"/>
    </row>
    <row r="373" spans="1:184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/>
      <c r="DR373" s="12"/>
      <c r="DS373" s="12"/>
      <c r="DT373" s="12"/>
      <c r="DU373" s="12"/>
      <c r="DV373" s="12"/>
      <c r="DW373" s="12"/>
      <c r="DX373" s="12"/>
      <c r="DY373" s="12"/>
      <c r="DZ373" s="12"/>
      <c r="EA373" s="12"/>
      <c r="EB373" s="12"/>
      <c r="EC373" s="12"/>
      <c r="ED373" s="12"/>
      <c r="EE373" s="12"/>
      <c r="EF373" s="12"/>
      <c r="EG373" s="12"/>
      <c r="EH373" s="12"/>
      <c r="EI373" s="12"/>
      <c r="EJ373" s="12"/>
      <c r="EK373" s="12"/>
      <c r="EL373" s="12"/>
      <c r="EM373" s="12"/>
      <c r="EN373" s="12"/>
      <c r="EO373" s="12"/>
      <c r="EP373" s="12"/>
      <c r="EQ373" s="12"/>
      <c r="ER373" s="12"/>
      <c r="ES373" s="12"/>
      <c r="ET373" s="12"/>
      <c r="EU373" s="12"/>
      <c r="EV373" s="12"/>
      <c r="EW373" s="12"/>
      <c r="EX373" s="12"/>
      <c r="EY373" s="12"/>
      <c r="EZ373" s="12"/>
      <c r="FA373" s="12"/>
      <c r="FB373" s="12"/>
      <c r="FC373" s="12"/>
      <c r="FD373" s="12"/>
      <c r="FE373" s="12"/>
      <c r="FF373" s="12"/>
      <c r="FG373" s="12"/>
      <c r="FH373" s="12"/>
      <c r="FI373" s="12"/>
      <c r="FJ373" s="12"/>
      <c r="FK373" s="12"/>
      <c r="FL373" s="12"/>
      <c r="FM373" s="12"/>
      <c r="FN373" s="12"/>
      <c r="FO373" s="12"/>
      <c r="FP373" s="12"/>
      <c r="FQ373" s="12"/>
      <c r="FR373" s="12"/>
      <c r="FS373" s="12"/>
      <c r="FT373" s="12"/>
      <c r="FU373" s="12"/>
      <c r="FV373" s="12"/>
      <c r="FW373" s="12"/>
      <c r="FX373" s="12"/>
      <c r="FY373" s="12"/>
      <c r="FZ373" s="12"/>
      <c r="GA373" s="12"/>
      <c r="GB373" s="12"/>
    </row>
    <row r="374" spans="1:18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/>
      <c r="DR374" s="12"/>
      <c r="DS374" s="12"/>
      <c r="DT374" s="12"/>
      <c r="DU374" s="12"/>
      <c r="DV374" s="12"/>
      <c r="DW374" s="12"/>
      <c r="DX374" s="12"/>
      <c r="DY374" s="12"/>
      <c r="DZ374" s="12"/>
      <c r="EA374" s="12"/>
      <c r="EB374" s="12"/>
      <c r="EC374" s="12"/>
      <c r="ED374" s="12"/>
      <c r="EE374" s="12"/>
      <c r="EF374" s="12"/>
      <c r="EG374" s="12"/>
      <c r="EH374" s="12"/>
      <c r="EI374" s="12"/>
      <c r="EJ374" s="12"/>
      <c r="EK374" s="12"/>
      <c r="EL374" s="12"/>
      <c r="EM374" s="12"/>
      <c r="EN374" s="12"/>
      <c r="EO374" s="12"/>
      <c r="EP374" s="12"/>
      <c r="EQ374" s="12"/>
      <c r="ER374" s="12"/>
      <c r="ES374" s="12"/>
      <c r="ET374" s="12"/>
      <c r="EU374" s="12"/>
      <c r="EV374" s="12"/>
      <c r="EW374" s="12"/>
      <c r="EX374" s="12"/>
      <c r="EY374" s="12"/>
      <c r="EZ374" s="12"/>
      <c r="FA374" s="12"/>
      <c r="FB374" s="12"/>
      <c r="FC374" s="12"/>
      <c r="FD374" s="12"/>
      <c r="FE374" s="12"/>
      <c r="FF374" s="12"/>
      <c r="FG374" s="12"/>
      <c r="FH374" s="12"/>
      <c r="FI374" s="12"/>
      <c r="FJ374" s="12"/>
      <c r="FK374" s="12"/>
      <c r="FL374" s="12"/>
      <c r="FM374" s="12"/>
      <c r="FN374" s="12"/>
      <c r="FO374" s="12"/>
      <c r="FP374" s="12"/>
      <c r="FQ374" s="12"/>
      <c r="FR374" s="12"/>
      <c r="FS374" s="12"/>
      <c r="FT374" s="12"/>
      <c r="FU374" s="12"/>
      <c r="FV374" s="12"/>
      <c r="FW374" s="12"/>
      <c r="FX374" s="12"/>
      <c r="FY374" s="12"/>
      <c r="FZ374" s="12"/>
      <c r="GA374" s="12"/>
      <c r="GB374" s="12"/>
    </row>
    <row r="375" spans="1:184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/>
      <c r="DR375" s="12"/>
      <c r="DS375" s="12"/>
      <c r="DT375" s="12"/>
      <c r="DU375" s="12"/>
      <c r="DV375" s="12"/>
      <c r="DW375" s="12"/>
      <c r="DX375" s="12"/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2"/>
      <c r="EN375" s="12"/>
      <c r="EO375" s="12"/>
      <c r="EP375" s="12"/>
      <c r="EQ375" s="12"/>
      <c r="ER375" s="12"/>
      <c r="ES375" s="12"/>
      <c r="ET375" s="12"/>
      <c r="EU375" s="12"/>
      <c r="EV375" s="12"/>
      <c r="EW375" s="12"/>
      <c r="EX375" s="12"/>
      <c r="EY375" s="12"/>
      <c r="EZ375" s="12"/>
      <c r="FA375" s="12"/>
      <c r="FB375" s="12"/>
      <c r="FC375" s="12"/>
      <c r="FD375" s="12"/>
      <c r="FE375" s="12"/>
      <c r="FF375" s="12"/>
      <c r="FG375" s="12"/>
      <c r="FH375" s="12"/>
      <c r="FI375" s="12"/>
      <c r="FJ375" s="12"/>
      <c r="FK375" s="12"/>
      <c r="FL375" s="12"/>
      <c r="FM375" s="12"/>
      <c r="FN375" s="12"/>
      <c r="FO375" s="12"/>
      <c r="FP375" s="12"/>
      <c r="FQ375" s="12"/>
      <c r="FR375" s="12"/>
      <c r="FS375" s="12"/>
      <c r="FT375" s="12"/>
      <c r="FU375" s="12"/>
      <c r="FV375" s="12"/>
      <c r="FW375" s="12"/>
      <c r="FX375" s="12"/>
      <c r="FY375" s="12"/>
      <c r="FZ375" s="12"/>
      <c r="GA375" s="12"/>
      <c r="GB375" s="12"/>
    </row>
    <row r="376" spans="1:184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/>
      <c r="DR376" s="12"/>
      <c r="DS376" s="12"/>
      <c r="DT376" s="12"/>
      <c r="DU376" s="12"/>
      <c r="DV376" s="12"/>
      <c r="DW376" s="12"/>
      <c r="DX376" s="12"/>
      <c r="DY376" s="12"/>
      <c r="DZ376" s="12"/>
      <c r="EA376" s="12"/>
      <c r="EB376" s="12"/>
      <c r="EC376" s="12"/>
      <c r="ED376" s="12"/>
      <c r="EE376" s="12"/>
      <c r="EF376" s="12"/>
      <c r="EG376" s="12"/>
      <c r="EH376" s="12"/>
      <c r="EI376" s="12"/>
      <c r="EJ376" s="12"/>
      <c r="EK376" s="12"/>
      <c r="EL376" s="12"/>
      <c r="EM376" s="12"/>
      <c r="EN376" s="12"/>
      <c r="EO376" s="12"/>
      <c r="EP376" s="12"/>
      <c r="EQ376" s="12"/>
      <c r="ER376" s="12"/>
      <c r="ES376" s="12"/>
      <c r="ET376" s="12"/>
      <c r="EU376" s="12"/>
      <c r="EV376" s="12"/>
      <c r="EW376" s="12"/>
      <c r="EX376" s="12"/>
      <c r="EY376" s="12"/>
      <c r="EZ376" s="12"/>
      <c r="FA376" s="12"/>
      <c r="FB376" s="12"/>
      <c r="FC376" s="12"/>
      <c r="FD376" s="12"/>
      <c r="FE376" s="12"/>
      <c r="FF376" s="12"/>
      <c r="FG376" s="12"/>
      <c r="FH376" s="12"/>
      <c r="FI376" s="12"/>
      <c r="FJ376" s="12"/>
      <c r="FK376" s="12"/>
      <c r="FL376" s="12"/>
      <c r="FM376" s="12"/>
      <c r="FN376" s="12"/>
      <c r="FO376" s="12"/>
      <c r="FP376" s="12"/>
      <c r="FQ376" s="12"/>
      <c r="FR376" s="12"/>
      <c r="FS376" s="12"/>
      <c r="FT376" s="12"/>
      <c r="FU376" s="12"/>
      <c r="FV376" s="12"/>
      <c r="FW376" s="12"/>
      <c r="FX376" s="12"/>
      <c r="FY376" s="12"/>
      <c r="FZ376" s="12"/>
      <c r="GA376" s="12"/>
      <c r="GB376" s="12"/>
    </row>
    <row r="377" spans="1:184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  <c r="EY377" s="12"/>
      <c r="EZ377" s="12"/>
      <c r="FA377" s="12"/>
      <c r="FB377" s="12"/>
      <c r="FC377" s="12"/>
      <c r="FD377" s="12"/>
      <c r="FE377" s="12"/>
      <c r="FF377" s="12"/>
      <c r="FG377" s="12"/>
      <c r="FH377" s="12"/>
      <c r="FI377" s="12"/>
      <c r="FJ377" s="12"/>
      <c r="FK377" s="12"/>
      <c r="FL377" s="12"/>
      <c r="FM377" s="12"/>
      <c r="FN377" s="12"/>
      <c r="FO377" s="12"/>
      <c r="FP377" s="12"/>
      <c r="FQ377" s="12"/>
      <c r="FR377" s="12"/>
      <c r="FS377" s="12"/>
      <c r="FT377" s="12"/>
      <c r="FU377" s="12"/>
      <c r="FV377" s="12"/>
      <c r="FW377" s="12"/>
      <c r="FX377" s="12"/>
      <c r="FY377" s="12"/>
      <c r="FZ377" s="12"/>
      <c r="GA377" s="12"/>
      <c r="GB377" s="12"/>
    </row>
    <row r="378" spans="1:184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  <c r="EY378" s="12"/>
      <c r="EZ378" s="12"/>
      <c r="FA378" s="12"/>
      <c r="FB378" s="12"/>
      <c r="FC378" s="12"/>
      <c r="FD378" s="12"/>
      <c r="FE378" s="12"/>
      <c r="FF378" s="12"/>
      <c r="FG378" s="12"/>
      <c r="FH378" s="12"/>
      <c r="FI378" s="12"/>
      <c r="FJ378" s="12"/>
      <c r="FK378" s="12"/>
      <c r="FL378" s="12"/>
      <c r="FM378" s="12"/>
      <c r="FN378" s="12"/>
      <c r="FO378" s="12"/>
      <c r="FP378" s="12"/>
      <c r="FQ378" s="12"/>
      <c r="FR378" s="12"/>
      <c r="FS378" s="12"/>
      <c r="FT378" s="12"/>
      <c r="FU378" s="12"/>
      <c r="FV378" s="12"/>
      <c r="FW378" s="12"/>
      <c r="FX378" s="12"/>
      <c r="FY378" s="12"/>
      <c r="FZ378" s="12"/>
      <c r="GA378" s="12"/>
      <c r="GB378" s="12"/>
    </row>
    <row r="379" spans="1:184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  <c r="EY379" s="12"/>
      <c r="EZ379" s="12"/>
      <c r="FA379" s="12"/>
      <c r="FB379" s="12"/>
      <c r="FC379" s="12"/>
      <c r="FD379" s="12"/>
      <c r="FE379" s="12"/>
      <c r="FF379" s="12"/>
      <c r="FG379" s="12"/>
      <c r="FH379" s="12"/>
      <c r="FI379" s="12"/>
      <c r="FJ379" s="12"/>
      <c r="FK379" s="12"/>
      <c r="FL379" s="12"/>
      <c r="FM379" s="12"/>
      <c r="FN379" s="12"/>
      <c r="FO379" s="12"/>
      <c r="FP379" s="12"/>
      <c r="FQ379" s="12"/>
      <c r="FR379" s="12"/>
      <c r="FS379" s="12"/>
      <c r="FT379" s="12"/>
      <c r="FU379" s="12"/>
      <c r="FV379" s="12"/>
      <c r="FW379" s="12"/>
      <c r="FX379" s="12"/>
      <c r="FY379" s="12"/>
      <c r="FZ379" s="12"/>
      <c r="GA379" s="12"/>
      <c r="GB379" s="12"/>
    </row>
    <row r="380" spans="1:184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  <c r="EY380" s="12"/>
      <c r="EZ380" s="12"/>
      <c r="FA380" s="12"/>
      <c r="FB380" s="12"/>
      <c r="FC380" s="12"/>
      <c r="FD380" s="12"/>
      <c r="FE380" s="12"/>
      <c r="FF380" s="12"/>
      <c r="FG380" s="12"/>
      <c r="FH380" s="12"/>
      <c r="FI380" s="12"/>
      <c r="FJ380" s="12"/>
      <c r="FK380" s="12"/>
      <c r="FL380" s="12"/>
      <c r="FM380" s="12"/>
      <c r="FN380" s="12"/>
      <c r="FO380" s="12"/>
      <c r="FP380" s="12"/>
      <c r="FQ380" s="12"/>
      <c r="FR380" s="12"/>
      <c r="FS380" s="12"/>
      <c r="FT380" s="12"/>
      <c r="FU380" s="12"/>
      <c r="FV380" s="12"/>
      <c r="FW380" s="12"/>
      <c r="FX380" s="12"/>
      <c r="FY380" s="12"/>
      <c r="FZ380" s="12"/>
      <c r="GA380" s="12"/>
      <c r="GB380" s="12"/>
    </row>
    <row r="381" spans="1:184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  <c r="EY381" s="12"/>
      <c r="EZ381" s="12"/>
      <c r="FA381" s="12"/>
      <c r="FB381" s="12"/>
      <c r="FC381" s="12"/>
      <c r="FD381" s="12"/>
      <c r="FE381" s="12"/>
      <c r="FF381" s="12"/>
      <c r="FG381" s="12"/>
      <c r="FH381" s="12"/>
      <c r="FI381" s="12"/>
      <c r="FJ381" s="12"/>
      <c r="FK381" s="12"/>
      <c r="FL381" s="12"/>
      <c r="FM381" s="12"/>
      <c r="FN381" s="12"/>
      <c r="FO381" s="12"/>
      <c r="FP381" s="12"/>
      <c r="FQ381" s="12"/>
      <c r="FR381" s="12"/>
      <c r="FS381" s="12"/>
      <c r="FT381" s="12"/>
      <c r="FU381" s="12"/>
      <c r="FV381" s="12"/>
      <c r="FW381" s="12"/>
      <c r="FX381" s="12"/>
      <c r="FY381" s="12"/>
      <c r="FZ381" s="12"/>
      <c r="GA381" s="12"/>
      <c r="GB381" s="12"/>
    </row>
    <row r="382" spans="1:184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  <c r="EY382" s="12"/>
      <c r="EZ382" s="12"/>
      <c r="FA382" s="12"/>
      <c r="FB382" s="12"/>
      <c r="FC382" s="12"/>
      <c r="FD382" s="12"/>
      <c r="FE382" s="12"/>
      <c r="FF382" s="12"/>
      <c r="FG382" s="12"/>
      <c r="FH382" s="12"/>
      <c r="FI382" s="12"/>
      <c r="FJ382" s="12"/>
      <c r="FK382" s="12"/>
      <c r="FL382" s="12"/>
      <c r="FM382" s="12"/>
      <c r="FN382" s="12"/>
      <c r="FO382" s="12"/>
      <c r="FP382" s="12"/>
      <c r="FQ382" s="12"/>
      <c r="FR382" s="12"/>
      <c r="FS382" s="12"/>
      <c r="FT382" s="12"/>
      <c r="FU382" s="12"/>
      <c r="FV382" s="12"/>
      <c r="FW382" s="12"/>
      <c r="FX382" s="12"/>
      <c r="FY382" s="12"/>
      <c r="FZ382" s="12"/>
      <c r="GA382" s="12"/>
      <c r="GB382" s="12"/>
    </row>
    <row r="383" spans="1:184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  <c r="EY383" s="12"/>
      <c r="EZ383" s="12"/>
      <c r="FA383" s="12"/>
      <c r="FB383" s="12"/>
      <c r="FC383" s="12"/>
      <c r="FD383" s="12"/>
      <c r="FE383" s="12"/>
      <c r="FF383" s="12"/>
      <c r="FG383" s="12"/>
      <c r="FH383" s="12"/>
      <c r="FI383" s="12"/>
      <c r="FJ383" s="12"/>
      <c r="FK383" s="12"/>
      <c r="FL383" s="12"/>
      <c r="FM383" s="12"/>
      <c r="FN383" s="12"/>
      <c r="FO383" s="12"/>
      <c r="FP383" s="12"/>
      <c r="FQ383" s="12"/>
      <c r="FR383" s="12"/>
      <c r="FS383" s="12"/>
      <c r="FT383" s="12"/>
      <c r="FU383" s="12"/>
      <c r="FV383" s="12"/>
      <c r="FW383" s="12"/>
      <c r="FX383" s="12"/>
      <c r="FY383" s="12"/>
      <c r="FZ383" s="12"/>
      <c r="GA383" s="12"/>
      <c r="GB383" s="12"/>
    </row>
    <row r="384" spans="1:18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/>
      <c r="DB384" s="12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  <c r="EY384" s="12"/>
      <c r="EZ384" s="12"/>
      <c r="FA384" s="12"/>
      <c r="FB384" s="12"/>
      <c r="FC384" s="12"/>
      <c r="FD384" s="12"/>
      <c r="FE384" s="12"/>
      <c r="FF384" s="12"/>
      <c r="FG384" s="12"/>
      <c r="FH384" s="12"/>
      <c r="FI384" s="12"/>
      <c r="FJ384" s="12"/>
      <c r="FK384" s="12"/>
      <c r="FL384" s="12"/>
      <c r="FM384" s="12"/>
      <c r="FN384" s="12"/>
      <c r="FO384" s="12"/>
      <c r="FP384" s="12"/>
      <c r="FQ384" s="12"/>
      <c r="FR384" s="12"/>
      <c r="FS384" s="12"/>
      <c r="FT384" s="12"/>
      <c r="FU384" s="12"/>
      <c r="FV384" s="12"/>
      <c r="FW384" s="12"/>
      <c r="FX384" s="12"/>
      <c r="FY384" s="12"/>
      <c r="FZ384" s="12"/>
      <c r="GA384" s="12"/>
      <c r="GB384" s="12"/>
    </row>
    <row r="385" spans="1:184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  <c r="EY385" s="12"/>
      <c r="EZ385" s="12"/>
      <c r="FA385" s="12"/>
      <c r="FB385" s="12"/>
      <c r="FC385" s="12"/>
      <c r="FD385" s="12"/>
      <c r="FE385" s="12"/>
      <c r="FF385" s="12"/>
      <c r="FG385" s="12"/>
      <c r="FH385" s="12"/>
      <c r="FI385" s="12"/>
      <c r="FJ385" s="12"/>
      <c r="FK385" s="12"/>
      <c r="FL385" s="12"/>
      <c r="FM385" s="12"/>
      <c r="FN385" s="12"/>
      <c r="FO385" s="12"/>
      <c r="FP385" s="12"/>
      <c r="FQ385" s="12"/>
      <c r="FR385" s="12"/>
      <c r="FS385" s="12"/>
      <c r="FT385" s="12"/>
      <c r="FU385" s="12"/>
      <c r="FV385" s="12"/>
      <c r="FW385" s="12"/>
      <c r="FX385" s="12"/>
      <c r="FY385" s="12"/>
      <c r="FZ385" s="12"/>
      <c r="GA385" s="12"/>
      <c r="GB385" s="12"/>
    </row>
    <row r="386" spans="1:184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  <c r="EY386" s="12"/>
      <c r="EZ386" s="12"/>
      <c r="FA386" s="12"/>
      <c r="FB386" s="12"/>
      <c r="FC386" s="12"/>
      <c r="FD386" s="12"/>
      <c r="FE386" s="12"/>
      <c r="FF386" s="12"/>
      <c r="FG386" s="12"/>
      <c r="FH386" s="12"/>
      <c r="FI386" s="12"/>
      <c r="FJ386" s="12"/>
      <c r="FK386" s="12"/>
      <c r="FL386" s="12"/>
      <c r="FM386" s="12"/>
      <c r="FN386" s="12"/>
      <c r="FO386" s="12"/>
      <c r="FP386" s="12"/>
      <c r="FQ386" s="12"/>
      <c r="FR386" s="12"/>
      <c r="FS386" s="12"/>
      <c r="FT386" s="12"/>
      <c r="FU386" s="12"/>
      <c r="FV386" s="12"/>
      <c r="FW386" s="12"/>
      <c r="FX386" s="12"/>
      <c r="FY386" s="12"/>
      <c r="FZ386" s="12"/>
      <c r="GA386" s="12"/>
      <c r="GB386" s="12"/>
    </row>
    <row r="387" spans="1:184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  <c r="EY387" s="12"/>
      <c r="EZ387" s="12"/>
      <c r="FA387" s="12"/>
      <c r="FB387" s="12"/>
      <c r="FC387" s="12"/>
      <c r="FD387" s="12"/>
      <c r="FE387" s="12"/>
      <c r="FF387" s="12"/>
      <c r="FG387" s="12"/>
      <c r="FH387" s="12"/>
      <c r="FI387" s="12"/>
      <c r="FJ387" s="12"/>
      <c r="FK387" s="12"/>
      <c r="FL387" s="12"/>
      <c r="FM387" s="12"/>
      <c r="FN387" s="12"/>
      <c r="FO387" s="12"/>
      <c r="FP387" s="12"/>
      <c r="FQ387" s="12"/>
      <c r="FR387" s="12"/>
      <c r="FS387" s="12"/>
      <c r="FT387" s="12"/>
      <c r="FU387" s="12"/>
      <c r="FV387" s="12"/>
      <c r="FW387" s="12"/>
      <c r="FX387" s="12"/>
      <c r="FY387" s="12"/>
      <c r="FZ387" s="12"/>
      <c r="GA387" s="12"/>
      <c r="GB387" s="12"/>
    </row>
    <row r="388" spans="1:184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  <c r="EY388" s="12"/>
      <c r="EZ388" s="12"/>
      <c r="FA388" s="12"/>
      <c r="FB388" s="12"/>
      <c r="FC388" s="12"/>
      <c r="FD388" s="12"/>
      <c r="FE388" s="12"/>
      <c r="FF388" s="12"/>
      <c r="FG388" s="12"/>
      <c r="FH388" s="12"/>
      <c r="FI388" s="12"/>
      <c r="FJ388" s="12"/>
      <c r="FK388" s="12"/>
      <c r="FL388" s="12"/>
      <c r="FM388" s="12"/>
      <c r="FN388" s="12"/>
      <c r="FO388" s="12"/>
      <c r="FP388" s="12"/>
      <c r="FQ388" s="12"/>
      <c r="FR388" s="12"/>
      <c r="FS388" s="12"/>
      <c r="FT388" s="12"/>
      <c r="FU388" s="12"/>
      <c r="FV388" s="12"/>
      <c r="FW388" s="12"/>
      <c r="FX388" s="12"/>
      <c r="FY388" s="12"/>
      <c r="FZ388" s="12"/>
      <c r="GA388" s="12"/>
      <c r="GB388" s="12"/>
    </row>
    <row r="389" spans="1:184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  <c r="EY389" s="12"/>
      <c r="EZ389" s="12"/>
      <c r="FA389" s="12"/>
      <c r="FB389" s="12"/>
      <c r="FC389" s="12"/>
      <c r="FD389" s="12"/>
      <c r="FE389" s="12"/>
      <c r="FF389" s="12"/>
      <c r="FG389" s="12"/>
      <c r="FH389" s="12"/>
      <c r="FI389" s="12"/>
      <c r="FJ389" s="12"/>
      <c r="FK389" s="12"/>
      <c r="FL389" s="12"/>
      <c r="FM389" s="12"/>
      <c r="FN389" s="12"/>
      <c r="FO389" s="12"/>
      <c r="FP389" s="12"/>
      <c r="FQ389" s="12"/>
      <c r="FR389" s="12"/>
      <c r="FS389" s="12"/>
      <c r="FT389" s="12"/>
      <c r="FU389" s="12"/>
      <c r="FV389" s="12"/>
      <c r="FW389" s="12"/>
      <c r="FX389" s="12"/>
      <c r="FY389" s="12"/>
      <c r="FZ389" s="12"/>
      <c r="GA389" s="12"/>
      <c r="GB389" s="12"/>
    </row>
    <row r="390" spans="1:184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  <c r="EY390" s="12"/>
      <c r="EZ390" s="12"/>
      <c r="FA390" s="12"/>
      <c r="FB390" s="12"/>
      <c r="FC390" s="12"/>
      <c r="FD390" s="12"/>
      <c r="FE390" s="12"/>
      <c r="FF390" s="12"/>
      <c r="FG390" s="12"/>
      <c r="FH390" s="12"/>
      <c r="FI390" s="12"/>
      <c r="FJ390" s="12"/>
      <c r="FK390" s="12"/>
      <c r="FL390" s="12"/>
      <c r="FM390" s="12"/>
      <c r="FN390" s="12"/>
      <c r="FO390" s="12"/>
      <c r="FP390" s="12"/>
      <c r="FQ390" s="12"/>
      <c r="FR390" s="12"/>
      <c r="FS390" s="12"/>
      <c r="FT390" s="12"/>
      <c r="FU390" s="12"/>
      <c r="FV390" s="12"/>
      <c r="FW390" s="12"/>
      <c r="FX390" s="12"/>
      <c r="FY390" s="12"/>
      <c r="FZ390" s="12"/>
      <c r="GA390" s="12"/>
      <c r="GB390" s="12"/>
    </row>
    <row r="391" spans="1:184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  <c r="EY391" s="12"/>
      <c r="EZ391" s="12"/>
      <c r="FA391" s="12"/>
      <c r="FB391" s="12"/>
      <c r="FC391" s="12"/>
      <c r="FD391" s="12"/>
      <c r="FE391" s="12"/>
      <c r="FF391" s="12"/>
      <c r="FG391" s="12"/>
      <c r="FH391" s="12"/>
      <c r="FI391" s="12"/>
      <c r="FJ391" s="12"/>
      <c r="FK391" s="12"/>
      <c r="FL391" s="12"/>
      <c r="FM391" s="12"/>
      <c r="FN391" s="12"/>
      <c r="FO391" s="12"/>
      <c r="FP391" s="12"/>
      <c r="FQ391" s="12"/>
      <c r="FR391" s="12"/>
      <c r="FS391" s="12"/>
      <c r="FT391" s="12"/>
      <c r="FU391" s="12"/>
      <c r="FV391" s="12"/>
      <c r="FW391" s="12"/>
      <c r="FX391" s="12"/>
      <c r="FY391" s="12"/>
      <c r="FZ391" s="12"/>
      <c r="GA391" s="12"/>
      <c r="GB391" s="12"/>
    </row>
    <row r="392" spans="1:184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  <c r="EY392" s="12"/>
      <c r="EZ392" s="12"/>
      <c r="FA392" s="12"/>
      <c r="FB392" s="12"/>
      <c r="FC392" s="12"/>
      <c r="FD392" s="12"/>
      <c r="FE392" s="12"/>
      <c r="FF392" s="12"/>
      <c r="FG392" s="12"/>
      <c r="FH392" s="12"/>
      <c r="FI392" s="12"/>
      <c r="FJ392" s="12"/>
      <c r="FK392" s="12"/>
      <c r="FL392" s="12"/>
      <c r="FM392" s="12"/>
      <c r="FN392" s="12"/>
      <c r="FO392" s="12"/>
      <c r="FP392" s="12"/>
      <c r="FQ392" s="12"/>
      <c r="FR392" s="12"/>
      <c r="FS392" s="12"/>
      <c r="FT392" s="12"/>
      <c r="FU392" s="12"/>
      <c r="FV392" s="12"/>
      <c r="FW392" s="12"/>
      <c r="FX392" s="12"/>
      <c r="FY392" s="12"/>
      <c r="FZ392" s="12"/>
      <c r="GA392" s="12"/>
      <c r="GB392" s="12"/>
    </row>
    <row r="393" spans="1:184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  <c r="EY393" s="12"/>
      <c r="EZ393" s="12"/>
      <c r="FA393" s="12"/>
      <c r="FB393" s="12"/>
      <c r="FC393" s="12"/>
      <c r="FD393" s="12"/>
      <c r="FE393" s="12"/>
      <c r="FF393" s="12"/>
      <c r="FG393" s="12"/>
      <c r="FH393" s="12"/>
      <c r="FI393" s="12"/>
      <c r="FJ393" s="12"/>
      <c r="FK393" s="12"/>
      <c r="FL393" s="12"/>
      <c r="FM393" s="12"/>
      <c r="FN393" s="12"/>
      <c r="FO393" s="12"/>
      <c r="FP393" s="12"/>
      <c r="FQ393" s="12"/>
      <c r="FR393" s="12"/>
      <c r="FS393" s="12"/>
      <c r="FT393" s="12"/>
      <c r="FU393" s="12"/>
      <c r="FV393" s="12"/>
      <c r="FW393" s="12"/>
      <c r="FX393" s="12"/>
      <c r="FY393" s="12"/>
      <c r="FZ393" s="12"/>
      <c r="GA393" s="12"/>
      <c r="GB393" s="12"/>
    </row>
    <row r="394" spans="1:18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  <c r="EY394" s="12"/>
      <c r="EZ394" s="12"/>
      <c r="FA394" s="12"/>
      <c r="FB394" s="12"/>
      <c r="FC394" s="12"/>
      <c r="FD394" s="12"/>
      <c r="FE394" s="12"/>
      <c r="FF394" s="12"/>
      <c r="FG394" s="12"/>
      <c r="FH394" s="12"/>
      <c r="FI394" s="12"/>
      <c r="FJ394" s="12"/>
      <c r="FK394" s="12"/>
      <c r="FL394" s="12"/>
      <c r="FM394" s="12"/>
      <c r="FN394" s="12"/>
      <c r="FO394" s="12"/>
      <c r="FP394" s="12"/>
      <c r="FQ394" s="12"/>
      <c r="FR394" s="12"/>
      <c r="FS394" s="12"/>
      <c r="FT394" s="12"/>
      <c r="FU394" s="12"/>
      <c r="FV394" s="12"/>
      <c r="FW394" s="12"/>
      <c r="FX394" s="12"/>
      <c r="FY394" s="12"/>
      <c r="FZ394" s="12"/>
      <c r="GA394" s="12"/>
      <c r="GB394" s="12"/>
    </row>
    <row r="395" spans="1:184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  <c r="EY395" s="12"/>
      <c r="EZ395" s="12"/>
      <c r="FA395" s="12"/>
      <c r="FB395" s="12"/>
      <c r="FC395" s="12"/>
      <c r="FD395" s="12"/>
      <c r="FE395" s="12"/>
      <c r="FF395" s="12"/>
      <c r="FG395" s="12"/>
      <c r="FH395" s="12"/>
      <c r="FI395" s="12"/>
      <c r="FJ395" s="12"/>
      <c r="FK395" s="12"/>
      <c r="FL395" s="12"/>
      <c r="FM395" s="12"/>
      <c r="FN395" s="12"/>
      <c r="FO395" s="12"/>
      <c r="FP395" s="12"/>
      <c r="FQ395" s="12"/>
      <c r="FR395" s="12"/>
      <c r="FS395" s="12"/>
      <c r="FT395" s="12"/>
      <c r="FU395" s="12"/>
      <c r="FV395" s="12"/>
      <c r="FW395" s="12"/>
      <c r="FX395" s="12"/>
      <c r="FY395" s="12"/>
      <c r="FZ395" s="12"/>
      <c r="GA395" s="12"/>
      <c r="GB395" s="12"/>
    </row>
    <row r="396" spans="1:184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  <c r="EY396" s="12"/>
      <c r="EZ396" s="12"/>
      <c r="FA396" s="12"/>
      <c r="FB396" s="12"/>
      <c r="FC396" s="12"/>
      <c r="FD396" s="12"/>
      <c r="FE396" s="12"/>
      <c r="FF396" s="12"/>
      <c r="FG396" s="12"/>
      <c r="FH396" s="12"/>
      <c r="FI396" s="12"/>
      <c r="FJ396" s="12"/>
      <c r="FK396" s="12"/>
      <c r="FL396" s="12"/>
      <c r="FM396" s="12"/>
      <c r="FN396" s="12"/>
      <c r="FO396" s="12"/>
      <c r="FP396" s="12"/>
      <c r="FQ396" s="12"/>
      <c r="FR396" s="12"/>
      <c r="FS396" s="12"/>
      <c r="FT396" s="12"/>
      <c r="FU396" s="12"/>
      <c r="FV396" s="12"/>
      <c r="FW396" s="12"/>
      <c r="FX396" s="12"/>
      <c r="FY396" s="12"/>
      <c r="FZ396" s="12"/>
      <c r="GA396" s="12"/>
      <c r="GB396" s="12"/>
    </row>
    <row r="397" spans="1:184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  <c r="EY397" s="12"/>
      <c r="EZ397" s="12"/>
      <c r="FA397" s="12"/>
      <c r="FB397" s="12"/>
      <c r="FC397" s="12"/>
      <c r="FD397" s="12"/>
      <c r="FE397" s="12"/>
      <c r="FF397" s="12"/>
      <c r="FG397" s="12"/>
      <c r="FH397" s="12"/>
      <c r="FI397" s="12"/>
      <c r="FJ397" s="12"/>
      <c r="FK397" s="12"/>
      <c r="FL397" s="12"/>
      <c r="FM397" s="12"/>
      <c r="FN397" s="12"/>
      <c r="FO397" s="12"/>
      <c r="FP397" s="12"/>
      <c r="FQ397" s="12"/>
      <c r="FR397" s="12"/>
      <c r="FS397" s="12"/>
      <c r="FT397" s="12"/>
      <c r="FU397" s="12"/>
      <c r="FV397" s="12"/>
      <c r="FW397" s="12"/>
      <c r="FX397" s="12"/>
      <c r="FY397" s="12"/>
      <c r="FZ397" s="12"/>
      <c r="GA397" s="12"/>
      <c r="GB397" s="12"/>
    </row>
    <row r="398" spans="1:184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  <c r="EY398" s="12"/>
      <c r="EZ398" s="12"/>
      <c r="FA398" s="12"/>
      <c r="FB398" s="12"/>
      <c r="FC398" s="12"/>
      <c r="FD398" s="12"/>
      <c r="FE398" s="12"/>
      <c r="FF398" s="12"/>
      <c r="FG398" s="12"/>
      <c r="FH398" s="12"/>
      <c r="FI398" s="12"/>
      <c r="FJ398" s="12"/>
      <c r="FK398" s="12"/>
      <c r="FL398" s="12"/>
      <c r="FM398" s="12"/>
      <c r="FN398" s="12"/>
      <c r="FO398" s="12"/>
      <c r="FP398" s="12"/>
      <c r="FQ398" s="12"/>
      <c r="FR398" s="12"/>
      <c r="FS398" s="12"/>
      <c r="FT398" s="12"/>
      <c r="FU398" s="12"/>
      <c r="FV398" s="12"/>
      <c r="FW398" s="12"/>
      <c r="FX398" s="12"/>
      <c r="FY398" s="12"/>
      <c r="FZ398" s="12"/>
      <c r="GA398" s="12"/>
      <c r="GB398" s="12"/>
    </row>
    <row r="399" spans="1:184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  <c r="CY399" s="12"/>
      <c r="CZ399" s="12"/>
      <c r="DA399" s="12"/>
      <c r="DB399" s="12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  <c r="EY399" s="12"/>
      <c r="EZ399" s="12"/>
      <c r="FA399" s="12"/>
      <c r="FB399" s="12"/>
      <c r="FC399" s="12"/>
      <c r="FD399" s="12"/>
      <c r="FE399" s="12"/>
      <c r="FF399" s="12"/>
      <c r="FG399" s="12"/>
      <c r="FH399" s="12"/>
      <c r="FI399" s="12"/>
      <c r="FJ399" s="12"/>
      <c r="FK399" s="12"/>
      <c r="FL399" s="12"/>
      <c r="FM399" s="12"/>
      <c r="FN399" s="12"/>
      <c r="FO399" s="12"/>
      <c r="FP399" s="12"/>
      <c r="FQ399" s="12"/>
      <c r="FR399" s="12"/>
      <c r="FS399" s="12"/>
      <c r="FT399" s="12"/>
      <c r="FU399" s="12"/>
      <c r="FV399" s="12"/>
      <c r="FW399" s="12"/>
      <c r="FX399" s="12"/>
      <c r="FY399" s="12"/>
      <c r="FZ399" s="12"/>
      <c r="GA399" s="12"/>
      <c r="GB399" s="12"/>
    </row>
    <row r="400" spans="1:184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  <c r="CY400" s="12"/>
      <c r="CZ400" s="12"/>
      <c r="DA400" s="12"/>
      <c r="DB400" s="12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  <c r="EY400" s="12"/>
      <c r="EZ400" s="12"/>
      <c r="FA400" s="12"/>
      <c r="FB400" s="12"/>
      <c r="FC400" s="12"/>
      <c r="FD400" s="12"/>
      <c r="FE400" s="12"/>
      <c r="FF400" s="12"/>
      <c r="FG400" s="12"/>
      <c r="FH400" s="12"/>
      <c r="FI400" s="12"/>
      <c r="FJ400" s="12"/>
      <c r="FK400" s="12"/>
      <c r="FL400" s="12"/>
      <c r="FM400" s="12"/>
      <c r="FN400" s="12"/>
      <c r="FO400" s="12"/>
      <c r="FP400" s="12"/>
      <c r="FQ400" s="12"/>
      <c r="FR400" s="12"/>
      <c r="FS400" s="12"/>
      <c r="FT400" s="12"/>
      <c r="FU400" s="12"/>
      <c r="FV400" s="12"/>
      <c r="FW400" s="12"/>
      <c r="FX400" s="12"/>
      <c r="FY400" s="12"/>
      <c r="FZ400" s="12"/>
      <c r="GA400" s="12"/>
      <c r="GB400" s="12"/>
    </row>
    <row r="401" spans="1:184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/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  <c r="CT401" s="12"/>
      <c r="CU401" s="12"/>
      <c r="CV401" s="12"/>
      <c r="CW401" s="12"/>
      <c r="CX401" s="12"/>
      <c r="CY401" s="12"/>
      <c r="CZ401" s="12"/>
      <c r="DA401" s="12"/>
      <c r="DB401" s="12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2"/>
      <c r="DO401" s="12"/>
      <c r="DP401" s="12"/>
      <c r="DQ401" s="12"/>
      <c r="DR401" s="12"/>
      <c r="DS401" s="12"/>
      <c r="DT401" s="12"/>
      <c r="DU401" s="12"/>
      <c r="DV401" s="12"/>
      <c r="DW401" s="12"/>
      <c r="DX401" s="12"/>
      <c r="DY401" s="12"/>
      <c r="DZ401" s="12"/>
      <c r="EA401" s="12"/>
      <c r="EB401" s="12"/>
      <c r="EC401" s="12"/>
      <c r="ED401" s="12"/>
      <c r="EE401" s="12"/>
      <c r="EF401" s="12"/>
      <c r="EG401" s="12"/>
      <c r="EH401" s="12"/>
      <c r="EI401" s="12"/>
      <c r="EJ401" s="12"/>
      <c r="EK401" s="12"/>
      <c r="EL401" s="12"/>
      <c r="EM401" s="12"/>
      <c r="EN401" s="12"/>
      <c r="EO401" s="12"/>
      <c r="EP401" s="12"/>
      <c r="EQ401" s="12"/>
      <c r="ER401" s="12"/>
      <c r="ES401" s="12"/>
      <c r="ET401" s="12"/>
      <c r="EU401" s="12"/>
      <c r="EV401" s="12"/>
      <c r="EW401" s="12"/>
      <c r="EX401" s="12"/>
      <c r="EY401" s="12"/>
      <c r="EZ401" s="12"/>
      <c r="FA401" s="12"/>
      <c r="FB401" s="12"/>
      <c r="FC401" s="12"/>
      <c r="FD401" s="12"/>
      <c r="FE401" s="12"/>
      <c r="FF401" s="12"/>
      <c r="FG401" s="12"/>
      <c r="FH401" s="12"/>
      <c r="FI401" s="12"/>
      <c r="FJ401" s="12"/>
      <c r="FK401" s="12"/>
      <c r="FL401" s="12"/>
      <c r="FM401" s="12"/>
      <c r="FN401" s="12"/>
      <c r="FO401" s="12"/>
      <c r="FP401" s="12"/>
      <c r="FQ401" s="12"/>
      <c r="FR401" s="12"/>
      <c r="FS401" s="12"/>
      <c r="FT401" s="12"/>
      <c r="FU401" s="12"/>
      <c r="FV401" s="12"/>
      <c r="FW401" s="12"/>
      <c r="FX401" s="12"/>
      <c r="FY401" s="12"/>
      <c r="FZ401" s="12"/>
      <c r="GA401" s="12"/>
      <c r="GB401" s="12"/>
    </row>
    <row r="402" spans="1:184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  <c r="CT402" s="12"/>
      <c r="CU402" s="12"/>
      <c r="CV402" s="12"/>
      <c r="CW402" s="12"/>
      <c r="CX402" s="12"/>
      <c r="CY402" s="12"/>
      <c r="CZ402" s="12"/>
      <c r="DA402" s="12"/>
      <c r="DB402" s="12"/>
      <c r="DC402" s="12"/>
      <c r="DD402" s="12"/>
      <c r="DE402" s="12"/>
      <c r="DF402" s="12"/>
      <c r="DG402" s="12"/>
      <c r="DH402" s="12"/>
      <c r="DI402" s="12"/>
      <c r="DJ402" s="12"/>
      <c r="DK402" s="12"/>
      <c r="DL402" s="12"/>
      <c r="DM402" s="12"/>
      <c r="DN402" s="12"/>
      <c r="DO402" s="12"/>
      <c r="DP402" s="12"/>
      <c r="DQ402" s="12"/>
      <c r="DR402" s="12"/>
      <c r="DS402" s="12"/>
      <c r="DT402" s="12"/>
      <c r="DU402" s="12"/>
      <c r="DV402" s="12"/>
      <c r="DW402" s="12"/>
      <c r="DX402" s="12"/>
      <c r="DY402" s="12"/>
      <c r="DZ402" s="12"/>
      <c r="EA402" s="12"/>
      <c r="EB402" s="12"/>
      <c r="EC402" s="12"/>
      <c r="ED402" s="12"/>
      <c r="EE402" s="12"/>
      <c r="EF402" s="12"/>
      <c r="EG402" s="12"/>
      <c r="EH402" s="12"/>
      <c r="EI402" s="12"/>
      <c r="EJ402" s="12"/>
      <c r="EK402" s="12"/>
      <c r="EL402" s="12"/>
      <c r="EM402" s="12"/>
      <c r="EN402" s="12"/>
      <c r="EO402" s="12"/>
      <c r="EP402" s="12"/>
      <c r="EQ402" s="12"/>
      <c r="ER402" s="12"/>
      <c r="ES402" s="12"/>
      <c r="ET402" s="12"/>
      <c r="EU402" s="12"/>
      <c r="EV402" s="12"/>
      <c r="EW402" s="12"/>
      <c r="EX402" s="12"/>
      <c r="EY402" s="12"/>
      <c r="EZ402" s="12"/>
      <c r="FA402" s="12"/>
      <c r="FB402" s="12"/>
      <c r="FC402" s="12"/>
      <c r="FD402" s="12"/>
      <c r="FE402" s="12"/>
      <c r="FF402" s="12"/>
      <c r="FG402" s="12"/>
      <c r="FH402" s="12"/>
      <c r="FI402" s="12"/>
      <c r="FJ402" s="12"/>
      <c r="FK402" s="12"/>
      <c r="FL402" s="12"/>
      <c r="FM402" s="12"/>
      <c r="FN402" s="12"/>
      <c r="FO402" s="12"/>
      <c r="FP402" s="12"/>
      <c r="FQ402" s="12"/>
      <c r="FR402" s="12"/>
      <c r="FS402" s="12"/>
      <c r="FT402" s="12"/>
      <c r="FU402" s="12"/>
      <c r="FV402" s="12"/>
      <c r="FW402" s="12"/>
      <c r="FX402" s="12"/>
      <c r="FY402" s="12"/>
      <c r="FZ402" s="12"/>
      <c r="GA402" s="12"/>
      <c r="GB402" s="12"/>
    </row>
    <row r="403" spans="1:184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  <c r="CT403" s="12"/>
      <c r="CU403" s="12"/>
      <c r="CV403" s="12"/>
      <c r="CW403" s="12"/>
      <c r="CX403" s="12"/>
      <c r="CY403" s="12"/>
      <c r="CZ403" s="12"/>
      <c r="DA403" s="12"/>
      <c r="DB403" s="12"/>
      <c r="DC403" s="12"/>
      <c r="DD403" s="12"/>
      <c r="DE403" s="12"/>
      <c r="DF403" s="12"/>
      <c r="DG403" s="12"/>
      <c r="DH403" s="12"/>
      <c r="DI403" s="12"/>
      <c r="DJ403" s="12"/>
      <c r="DK403" s="12"/>
      <c r="DL403" s="12"/>
      <c r="DM403" s="12"/>
      <c r="DN403" s="12"/>
      <c r="DO403" s="12"/>
      <c r="DP403" s="12"/>
      <c r="DQ403" s="12"/>
      <c r="DR403" s="12"/>
      <c r="DS403" s="12"/>
      <c r="DT403" s="12"/>
      <c r="DU403" s="12"/>
      <c r="DV403" s="12"/>
      <c r="DW403" s="12"/>
      <c r="DX403" s="12"/>
      <c r="DY403" s="12"/>
      <c r="DZ403" s="12"/>
      <c r="EA403" s="12"/>
      <c r="EB403" s="12"/>
      <c r="EC403" s="12"/>
      <c r="ED403" s="12"/>
      <c r="EE403" s="12"/>
      <c r="EF403" s="12"/>
      <c r="EG403" s="12"/>
      <c r="EH403" s="12"/>
      <c r="EI403" s="12"/>
      <c r="EJ403" s="12"/>
      <c r="EK403" s="12"/>
      <c r="EL403" s="12"/>
      <c r="EM403" s="12"/>
      <c r="EN403" s="12"/>
      <c r="EO403" s="12"/>
      <c r="EP403" s="12"/>
      <c r="EQ403" s="12"/>
      <c r="ER403" s="12"/>
      <c r="ES403" s="12"/>
      <c r="ET403" s="12"/>
      <c r="EU403" s="12"/>
      <c r="EV403" s="12"/>
      <c r="EW403" s="12"/>
      <c r="EX403" s="12"/>
      <c r="EY403" s="12"/>
      <c r="EZ403" s="12"/>
      <c r="FA403" s="12"/>
      <c r="FB403" s="12"/>
      <c r="FC403" s="12"/>
      <c r="FD403" s="12"/>
      <c r="FE403" s="12"/>
      <c r="FF403" s="12"/>
      <c r="FG403" s="12"/>
      <c r="FH403" s="12"/>
      <c r="FI403" s="12"/>
      <c r="FJ403" s="12"/>
      <c r="FK403" s="12"/>
      <c r="FL403" s="12"/>
      <c r="FM403" s="12"/>
      <c r="FN403" s="12"/>
      <c r="FO403" s="12"/>
      <c r="FP403" s="12"/>
      <c r="FQ403" s="12"/>
      <c r="FR403" s="12"/>
      <c r="FS403" s="12"/>
      <c r="FT403" s="12"/>
      <c r="FU403" s="12"/>
      <c r="FV403" s="12"/>
      <c r="FW403" s="12"/>
      <c r="FX403" s="12"/>
      <c r="FY403" s="12"/>
      <c r="FZ403" s="12"/>
      <c r="GA403" s="12"/>
      <c r="GB403" s="12"/>
    </row>
    <row r="404" spans="1:18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  <c r="CT404" s="12"/>
      <c r="CU404" s="12"/>
      <c r="CV404" s="12"/>
      <c r="CW404" s="12"/>
      <c r="CX404" s="12"/>
      <c r="CY404" s="12"/>
      <c r="CZ404" s="12"/>
      <c r="DA404" s="12"/>
      <c r="DB404" s="12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2"/>
      <c r="DO404" s="12"/>
      <c r="DP404" s="12"/>
      <c r="DQ404" s="12"/>
      <c r="DR404" s="12"/>
      <c r="DS404" s="12"/>
      <c r="DT404" s="12"/>
      <c r="DU404" s="12"/>
      <c r="DV404" s="12"/>
      <c r="DW404" s="12"/>
      <c r="DX404" s="12"/>
      <c r="DY404" s="12"/>
      <c r="DZ404" s="12"/>
      <c r="EA404" s="12"/>
      <c r="EB404" s="12"/>
      <c r="EC404" s="12"/>
      <c r="ED404" s="12"/>
      <c r="EE404" s="12"/>
      <c r="EF404" s="12"/>
      <c r="EG404" s="12"/>
      <c r="EH404" s="12"/>
      <c r="EI404" s="12"/>
      <c r="EJ404" s="12"/>
      <c r="EK404" s="12"/>
      <c r="EL404" s="12"/>
      <c r="EM404" s="12"/>
      <c r="EN404" s="12"/>
      <c r="EO404" s="12"/>
      <c r="EP404" s="12"/>
      <c r="EQ404" s="12"/>
      <c r="ER404" s="12"/>
      <c r="ES404" s="12"/>
      <c r="ET404" s="12"/>
      <c r="EU404" s="12"/>
      <c r="EV404" s="12"/>
      <c r="EW404" s="12"/>
      <c r="EX404" s="12"/>
      <c r="EY404" s="12"/>
      <c r="EZ404" s="12"/>
      <c r="FA404" s="12"/>
      <c r="FB404" s="12"/>
      <c r="FC404" s="12"/>
      <c r="FD404" s="12"/>
      <c r="FE404" s="12"/>
      <c r="FF404" s="12"/>
      <c r="FG404" s="12"/>
      <c r="FH404" s="12"/>
      <c r="FI404" s="12"/>
      <c r="FJ404" s="12"/>
      <c r="FK404" s="12"/>
      <c r="FL404" s="12"/>
      <c r="FM404" s="12"/>
      <c r="FN404" s="12"/>
      <c r="FO404" s="12"/>
      <c r="FP404" s="12"/>
      <c r="FQ404" s="12"/>
      <c r="FR404" s="12"/>
      <c r="FS404" s="12"/>
      <c r="FT404" s="12"/>
      <c r="FU404" s="12"/>
      <c r="FV404" s="12"/>
      <c r="FW404" s="12"/>
      <c r="FX404" s="12"/>
      <c r="FY404" s="12"/>
      <c r="FZ404" s="12"/>
      <c r="GA404" s="12"/>
      <c r="GB404" s="12"/>
    </row>
    <row r="405" spans="1:184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  <c r="CT405" s="12"/>
      <c r="CU405" s="12"/>
      <c r="CV405" s="12"/>
      <c r="CW405" s="12"/>
      <c r="CX405" s="12"/>
      <c r="CY405" s="12"/>
      <c r="CZ405" s="12"/>
      <c r="DA405" s="12"/>
      <c r="DB405" s="12"/>
      <c r="DC405" s="12"/>
      <c r="DD405" s="12"/>
      <c r="DE405" s="12"/>
      <c r="DF405" s="12"/>
      <c r="DG405" s="12"/>
      <c r="DH405" s="12"/>
      <c r="DI405" s="12"/>
      <c r="DJ405" s="12"/>
      <c r="DK405" s="12"/>
      <c r="DL405" s="12"/>
      <c r="DM405" s="12"/>
      <c r="DN405" s="12"/>
      <c r="DO405" s="12"/>
      <c r="DP405" s="12"/>
      <c r="DQ405" s="12"/>
      <c r="DR405" s="12"/>
      <c r="DS405" s="12"/>
      <c r="DT405" s="12"/>
      <c r="DU405" s="12"/>
      <c r="DV405" s="12"/>
      <c r="DW405" s="12"/>
      <c r="DX405" s="12"/>
      <c r="DY405" s="12"/>
      <c r="DZ405" s="12"/>
      <c r="EA405" s="12"/>
      <c r="EB405" s="12"/>
      <c r="EC405" s="12"/>
      <c r="ED405" s="12"/>
      <c r="EE405" s="12"/>
      <c r="EF405" s="12"/>
      <c r="EG405" s="12"/>
      <c r="EH405" s="12"/>
      <c r="EI405" s="12"/>
      <c r="EJ405" s="12"/>
      <c r="EK405" s="12"/>
      <c r="EL405" s="12"/>
      <c r="EM405" s="12"/>
      <c r="EN405" s="12"/>
      <c r="EO405" s="12"/>
      <c r="EP405" s="12"/>
      <c r="EQ405" s="12"/>
      <c r="ER405" s="12"/>
      <c r="ES405" s="12"/>
      <c r="ET405" s="12"/>
      <c r="EU405" s="12"/>
      <c r="EV405" s="12"/>
      <c r="EW405" s="12"/>
      <c r="EX405" s="12"/>
      <c r="EY405" s="12"/>
      <c r="EZ405" s="12"/>
      <c r="FA405" s="12"/>
      <c r="FB405" s="12"/>
      <c r="FC405" s="12"/>
      <c r="FD405" s="12"/>
      <c r="FE405" s="12"/>
      <c r="FF405" s="12"/>
      <c r="FG405" s="12"/>
      <c r="FH405" s="12"/>
      <c r="FI405" s="12"/>
      <c r="FJ405" s="12"/>
      <c r="FK405" s="12"/>
      <c r="FL405" s="12"/>
      <c r="FM405" s="12"/>
      <c r="FN405" s="12"/>
      <c r="FO405" s="12"/>
      <c r="FP405" s="12"/>
      <c r="FQ405" s="12"/>
      <c r="FR405" s="12"/>
      <c r="FS405" s="12"/>
      <c r="FT405" s="12"/>
      <c r="FU405" s="12"/>
      <c r="FV405" s="12"/>
      <c r="FW405" s="12"/>
      <c r="FX405" s="12"/>
      <c r="FY405" s="12"/>
      <c r="FZ405" s="12"/>
      <c r="GA405" s="12"/>
      <c r="GB405" s="12"/>
    </row>
    <row r="406" spans="1:184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  <c r="CT406" s="12"/>
      <c r="CU406" s="12"/>
      <c r="CV406" s="12"/>
      <c r="CW406" s="12"/>
      <c r="CX406" s="12"/>
      <c r="CY406" s="12"/>
      <c r="CZ406" s="12"/>
      <c r="DA406" s="12"/>
      <c r="DB406" s="12"/>
      <c r="DC406" s="12"/>
      <c r="DD406" s="12"/>
      <c r="DE406" s="12"/>
      <c r="DF406" s="12"/>
      <c r="DG406" s="12"/>
      <c r="DH406" s="12"/>
      <c r="DI406" s="12"/>
      <c r="DJ406" s="12"/>
      <c r="DK406" s="12"/>
      <c r="DL406" s="12"/>
      <c r="DM406" s="12"/>
      <c r="DN406" s="12"/>
      <c r="DO406" s="12"/>
      <c r="DP406" s="12"/>
      <c r="DQ406" s="12"/>
      <c r="DR406" s="12"/>
      <c r="DS406" s="12"/>
      <c r="DT406" s="12"/>
      <c r="DU406" s="12"/>
      <c r="DV406" s="12"/>
      <c r="DW406" s="12"/>
      <c r="DX406" s="12"/>
      <c r="DY406" s="12"/>
      <c r="DZ406" s="12"/>
      <c r="EA406" s="12"/>
      <c r="EB406" s="12"/>
      <c r="EC406" s="12"/>
      <c r="ED406" s="12"/>
      <c r="EE406" s="12"/>
      <c r="EF406" s="12"/>
      <c r="EG406" s="12"/>
      <c r="EH406" s="12"/>
      <c r="EI406" s="12"/>
      <c r="EJ406" s="12"/>
      <c r="EK406" s="12"/>
      <c r="EL406" s="12"/>
      <c r="EM406" s="12"/>
      <c r="EN406" s="12"/>
      <c r="EO406" s="12"/>
      <c r="EP406" s="12"/>
      <c r="EQ406" s="12"/>
      <c r="ER406" s="12"/>
      <c r="ES406" s="12"/>
      <c r="ET406" s="12"/>
      <c r="EU406" s="12"/>
      <c r="EV406" s="12"/>
      <c r="EW406" s="12"/>
      <c r="EX406" s="12"/>
      <c r="EY406" s="12"/>
      <c r="EZ406" s="12"/>
      <c r="FA406" s="12"/>
      <c r="FB406" s="12"/>
      <c r="FC406" s="12"/>
      <c r="FD406" s="12"/>
      <c r="FE406" s="12"/>
      <c r="FF406" s="12"/>
      <c r="FG406" s="12"/>
      <c r="FH406" s="12"/>
      <c r="FI406" s="12"/>
      <c r="FJ406" s="12"/>
      <c r="FK406" s="12"/>
      <c r="FL406" s="12"/>
      <c r="FM406" s="12"/>
      <c r="FN406" s="12"/>
      <c r="FO406" s="12"/>
      <c r="FP406" s="12"/>
      <c r="FQ406" s="12"/>
      <c r="FR406" s="12"/>
      <c r="FS406" s="12"/>
      <c r="FT406" s="12"/>
      <c r="FU406" s="12"/>
      <c r="FV406" s="12"/>
      <c r="FW406" s="12"/>
      <c r="FX406" s="12"/>
      <c r="FY406" s="12"/>
      <c r="FZ406" s="12"/>
      <c r="GA406" s="12"/>
      <c r="GB406" s="12"/>
    </row>
    <row r="407" spans="1:184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  <c r="CT407" s="12"/>
      <c r="CU407" s="12"/>
      <c r="CV407" s="12"/>
      <c r="CW407" s="12"/>
      <c r="CX407" s="12"/>
      <c r="CY407" s="12"/>
      <c r="CZ407" s="12"/>
      <c r="DA407" s="12"/>
      <c r="DB407" s="12"/>
      <c r="DC407" s="12"/>
      <c r="DD407" s="12"/>
      <c r="DE407" s="12"/>
      <c r="DF407" s="12"/>
      <c r="DG407" s="12"/>
      <c r="DH407" s="12"/>
      <c r="DI407" s="12"/>
      <c r="DJ407" s="12"/>
      <c r="DK407" s="12"/>
      <c r="DL407" s="12"/>
      <c r="DM407" s="12"/>
      <c r="DN407" s="12"/>
      <c r="DO407" s="12"/>
      <c r="DP407" s="12"/>
      <c r="DQ407" s="12"/>
      <c r="DR407" s="12"/>
      <c r="DS407" s="12"/>
      <c r="DT407" s="12"/>
      <c r="DU407" s="12"/>
      <c r="DV407" s="12"/>
      <c r="DW407" s="12"/>
      <c r="DX407" s="12"/>
      <c r="DY407" s="12"/>
      <c r="DZ407" s="12"/>
      <c r="EA407" s="12"/>
      <c r="EB407" s="12"/>
      <c r="EC407" s="12"/>
      <c r="ED407" s="12"/>
      <c r="EE407" s="12"/>
      <c r="EF407" s="12"/>
      <c r="EG407" s="12"/>
      <c r="EH407" s="12"/>
      <c r="EI407" s="12"/>
      <c r="EJ407" s="12"/>
      <c r="EK407" s="12"/>
      <c r="EL407" s="12"/>
      <c r="EM407" s="12"/>
      <c r="EN407" s="12"/>
      <c r="EO407" s="12"/>
      <c r="EP407" s="12"/>
      <c r="EQ407" s="12"/>
      <c r="ER407" s="12"/>
      <c r="ES407" s="12"/>
      <c r="ET407" s="12"/>
      <c r="EU407" s="12"/>
      <c r="EV407" s="12"/>
      <c r="EW407" s="12"/>
      <c r="EX407" s="12"/>
      <c r="EY407" s="12"/>
      <c r="EZ407" s="12"/>
      <c r="FA407" s="12"/>
      <c r="FB407" s="12"/>
      <c r="FC407" s="12"/>
      <c r="FD407" s="12"/>
      <c r="FE407" s="12"/>
      <c r="FF407" s="12"/>
      <c r="FG407" s="12"/>
      <c r="FH407" s="12"/>
      <c r="FI407" s="12"/>
      <c r="FJ407" s="12"/>
      <c r="FK407" s="12"/>
      <c r="FL407" s="12"/>
      <c r="FM407" s="12"/>
      <c r="FN407" s="12"/>
      <c r="FO407" s="12"/>
      <c r="FP407" s="12"/>
      <c r="FQ407" s="12"/>
      <c r="FR407" s="12"/>
      <c r="FS407" s="12"/>
      <c r="FT407" s="12"/>
      <c r="FU407" s="12"/>
      <c r="FV407" s="12"/>
      <c r="FW407" s="12"/>
      <c r="FX407" s="12"/>
      <c r="FY407" s="12"/>
      <c r="FZ407" s="12"/>
      <c r="GA407" s="12"/>
      <c r="GB407" s="12"/>
    </row>
    <row r="408" spans="1:184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  <c r="CH408" s="12"/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  <c r="CT408" s="12"/>
      <c r="CU408" s="12"/>
      <c r="CV408" s="12"/>
      <c r="CW408" s="12"/>
      <c r="CX408" s="12"/>
      <c r="CY408" s="12"/>
      <c r="CZ408" s="12"/>
      <c r="DA408" s="12"/>
      <c r="DB408" s="12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2"/>
      <c r="DO408" s="12"/>
      <c r="DP408" s="12"/>
      <c r="DQ408" s="12"/>
      <c r="DR408" s="12"/>
      <c r="DS408" s="12"/>
      <c r="DT408" s="12"/>
      <c r="DU408" s="12"/>
      <c r="DV408" s="12"/>
      <c r="DW408" s="12"/>
      <c r="DX408" s="12"/>
      <c r="DY408" s="12"/>
      <c r="DZ408" s="12"/>
      <c r="EA408" s="12"/>
      <c r="EB408" s="12"/>
      <c r="EC408" s="12"/>
      <c r="ED408" s="12"/>
      <c r="EE408" s="12"/>
      <c r="EF408" s="12"/>
      <c r="EG408" s="12"/>
      <c r="EH408" s="12"/>
      <c r="EI408" s="12"/>
      <c r="EJ408" s="12"/>
      <c r="EK408" s="12"/>
      <c r="EL408" s="12"/>
      <c r="EM408" s="12"/>
      <c r="EN408" s="12"/>
      <c r="EO408" s="12"/>
      <c r="EP408" s="12"/>
      <c r="EQ408" s="12"/>
      <c r="ER408" s="12"/>
      <c r="ES408" s="12"/>
      <c r="ET408" s="12"/>
      <c r="EU408" s="12"/>
      <c r="EV408" s="12"/>
      <c r="EW408" s="12"/>
      <c r="EX408" s="12"/>
      <c r="EY408" s="12"/>
      <c r="EZ408" s="12"/>
      <c r="FA408" s="12"/>
      <c r="FB408" s="12"/>
      <c r="FC408" s="12"/>
      <c r="FD408" s="12"/>
      <c r="FE408" s="12"/>
      <c r="FF408" s="12"/>
      <c r="FG408" s="12"/>
      <c r="FH408" s="12"/>
      <c r="FI408" s="12"/>
      <c r="FJ408" s="12"/>
      <c r="FK408" s="12"/>
      <c r="FL408" s="12"/>
      <c r="FM408" s="12"/>
      <c r="FN408" s="12"/>
      <c r="FO408" s="12"/>
      <c r="FP408" s="12"/>
      <c r="FQ408" s="12"/>
      <c r="FR408" s="12"/>
      <c r="FS408" s="12"/>
      <c r="FT408" s="12"/>
      <c r="FU408" s="12"/>
      <c r="FV408" s="12"/>
      <c r="FW408" s="12"/>
      <c r="FX408" s="12"/>
      <c r="FY408" s="12"/>
      <c r="FZ408" s="12"/>
      <c r="GA408" s="12"/>
      <c r="GB408" s="12"/>
    </row>
    <row r="409" spans="1:184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  <c r="CT409" s="12"/>
      <c r="CU409" s="12"/>
      <c r="CV409" s="12"/>
      <c r="CW409" s="12"/>
      <c r="CX409" s="12"/>
      <c r="CY409" s="12"/>
      <c r="CZ409" s="12"/>
      <c r="DA409" s="12"/>
      <c r="DB409" s="12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2"/>
      <c r="DO409" s="12"/>
      <c r="DP409" s="12"/>
      <c r="DQ409" s="12"/>
      <c r="DR409" s="12"/>
      <c r="DS409" s="12"/>
      <c r="DT409" s="12"/>
      <c r="DU409" s="12"/>
      <c r="DV409" s="12"/>
      <c r="DW409" s="12"/>
      <c r="DX409" s="12"/>
      <c r="DY409" s="12"/>
      <c r="DZ409" s="12"/>
      <c r="EA409" s="12"/>
      <c r="EB409" s="12"/>
      <c r="EC409" s="12"/>
      <c r="ED409" s="12"/>
      <c r="EE409" s="12"/>
      <c r="EF409" s="12"/>
      <c r="EG409" s="12"/>
      <c r="EH409" s="12"/>
      <c r="EI409" s="12"/>
      <c r="EJ409" s="12"/>
      <c r="EK409" s="12"/>
      <c r="EL409" s="12"/>
      <c r="EM409" s="12"/>
      <c r="EN409" s="12"/>
      <c r="EO409" s="12"/>
      <c r="EP409" s="12"/>
      <c r="EQ409" s="12"/>
      <c r="ER409" s="12"/>
      <c r="ES409" s="12"/>
      <c r="ET409" s="12"/>
      <c r="EU409" s="12"/>
      <c r="EV409" s="12"/>
      <c r="EW409" s="12"/>
      <c r="EX409" s="12"/>
      <c r="EY409" s="12"/>
      <c r="EZ409" s="12"/>
      <c r="FA409" s="12"/>
      <c r="FB409" s="12"/>
      <c r="FC409" s="12"/>
      <c r="FD409" s="12"/>
      <c r="FE409" s="12"/>
      <c r="FF409" s="12"/>
      <c r="FG409" s="12"/>
      <c r="FH409" s="12"/>
      <c r="FI409" s="12"/>
      <c r="FJ409" s="12"/>
      <c r="FK409" s="12"/>
      <c r="FL409" s="12"/>
      <c r="FM409" s="12"/>
      <c r="FN409" s="12"/>
      <c r="FO409" s="12"/>
      <c r="FP409" s="12"/>
      <c r="FQ409" s="12"/>
      <c r="FR409" s="12"/>
      <c r="FS409" s="12"/>
      <c r="FT409" s="12"/>
      <c r="FU409" s="12"/>
      <c r="FV409" s="12"/>
      <c r="FW409" s="12"/>
      <c r="FX409" s="12"/>
      <c r="FY409" s="12"/>
      <c r="FZ409" s="12"/>
      <c r="GA409" s="12"/>
      <c r="GB409" s="12"/>
    </row>
    <row r="410" spans="1:184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  <c r="CT410" s="12"/>
      <c r="CU410" s="12"/>
      <c r="CV410" s="12"/>
      <c r="CW410" s="12"/>
      <c r="CX410" s="12"/>
      <c r="CY410" s="12"/>
      <c r="CZ410" s="12"/>
      <c r="DA410" s="12"/>
      <c r="DB410" s="12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2"/>
      <c r="DO410" s="12"/>
      <c r="DP410" s="12"/>
      <c r="DQ410" s="12"/>
      <c r="DR410" s="12"/>
      <c r="DS410" s="12"/>
      <c r="DT410" s="12"/>
      <c r="DU410" s="12"/>
      <c r="DV410" s="12"/>
      <c r="DW410" s="12"/>
      <c r="DX410" s="12"/>
      <c r="DY410" s="12"/>
      <c r="DZ410" s="12"/>
      <c r="EA410" s="12"/>
      <c r="EB410" s="12"/>
      <c r="EC410" s="12"/>
      <c r="ED410" s="12"/>
      <c r="EE410" s="12"/>
      <c r="EF410" s="12"/>
      <c r="EG410" s="12"/>
      <c r="EH410" s="12"/>
      <c r="EI410" s="12"/>
      <c r="EJ410" s="12"/>
      <c r="EK410" s="12"/>
      <c r="EL410" s="12"/>
      <c r="EM410" s="12"/>
      <c r="EN410" s="12"/>
      <c r="EO410" s="12"/>
      <c r="EP410" s="12"/>
      <c r="EQ410" s="12"/>
      <c r="ER410" s="12"/>
      <c r="ES410" s="12"/>
      <c r="ET410" s="12"/>
      <c r="EU410" s="12"/>
      <c r="EV410" s="12"/>
      <c r="EW410" s="12"/>
      <c r="EX410" s="12"/>
      <c r="EY410" s="12"/>
      <c r="EZ410" s="12"/>
      <c r="FA410" s="12"/>
      <c r="FB410" s="12"/>
      <c r="FC410" s="12"/>
      <c r="FD410" s="12"/>
      <c r="FE410" s="12"/>
      <c r="FF410" s="12"/>
      <c r="FG410" s="12"/>
      <c r="FH410" s="12"/>
      <c r="FI410" s="12"/>
      <c r="FJ410" s="12"/>
      <c r="FK410" s="12"/>
      <c r="FL410" s="12"/>
      <c r="FM410" s="12"/>
      <c r="FN410" s="12"/>
      <c r="FO410" s="12"/>
      <c r="FP410" s="12"/>
      <c r="FQ410" s="12"/>
      <c r="FR410" s="12"/>
      <c r="FS410" s="12"/>
      <c r="FT410" s="12"/>
      <c r="FU410" s="12"/>
      <c r="FV410" s="12"/>
      <c r="FW410" s="12"/>
      <c r="FX410" s="12"/>
      <c r="FY410" s="12"/>
      <c r="FZ410" s="12"/>
      <c r="GA410" s="12"/>
      <c r="GB410" s="12"/>
    </row>
    <row r="411" spans="1:184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  <c r="CT411" s="12"/>
      <c r="CU411" s="12"/>
      <c r="CV411" s="12"/>
      <c r="CW411" s="12"/>
      <c r="CX411" s="12"/>
      <c r="CY411" s="12"/>
      <c r="CZ411" s="12"/>
      <c r="DA411" s="12"/>
      <c r="DB411" s="12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2"/>
      <c r="DO411" s="12"/>
      <c r="DP411" s="12"/>
      <c r="DQ411" s="12"/>
      <c r="DR411" s="12"/>
      <c r="DS411" s="12"/>
      <c r="DT411" s="12"/>
      <c r="DU411" s="12"/>
      <c r="DV411" s="12"/>
      <c r="DW411" s="12"/>
      <c r="DX411" s="12"/>
      <c r="DY411" s="12"/>
      <c r="DZ411" s="12"/>
      <c r="EA411" s="12"/>
      <c r="EB411" s="12"/>
      <c r="EC411" s="12"/>
      <c r="ED411" s="12"/>
      <c r="EE411" s="12"/>
      <c r="EF411" s="12"/>
      <c r="EG411" s="12"/>
      <c r="EH411" s="12"/>
      <c r="EI411" s="12"/>
      <c r="EJ411" s="12"/>
      <c r="EK411" s="12"/>
      <c r="EL411" s="12"/>
      <c r="EM411" s="12"/>
      <c r="EN411" s="12"/>
      <c r="EO411" s="12"/>
      <c r="EP411" s="12"/>
      <c r="EQ411" s="12"/>
      <c r="ER411" s="12"/>
      <c r="ES411" s="12"/>
      <c r="ET411" s="12"/>
      <c r="EU411" s="12"/>
      <c r="EV411" s="12"/>
      <c r="EW411" s="12"/>
      <c r="EX411" s="12"/>
      <c r="EY411" s="12"/>
      <c r="EZ411" s="12"/>
      <c r="FA411" s="12"/>
      <c r="FB411" s="12"/>
      <c r="FC411" s="12"/>
      <c r="FD411" s="12"/>
      <c r="FE411" s="12"/>
      <c r="FF411" s="12"/>
      <c r="FG411" s="12"/>
      <c r="FH411" s="12"/>
      <c r="FI411" s="12"/>
      <c r="FJ411" s="12"/>
      <c r="FK411" s="12"/>
      <c r="FL411" s="12"/>
      <c r="FM411" s="12"/>
      <c r="FN411" s="12"/>
      <c r="FO411" s="12"/>
      <c r="FP411" s="12"/>
      <c r="FQ411" s="12"/>
      <c r="FR411" s="12"/>
      <c r="FS411" s="12"/>
      <c r="FT411" s="12"/>
      <c r="FU411" s="12"/>
      <c r="FV411" s="12"/>
      <c r="FW411" s="12"/>
      <c r="FX411" s="12"/>
      <c r="FY411" s="12"/>
      <c r="FZ411" s="12"/>
      <c r="GA411" s="12"/>
      <c r="GB411" s="12"/>
    </row>
    <row r="412" spans="1:184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  <c r="CT412" s="12"/>
      <c r="CU412" s="12"/>
      <c r="CV412" s="12"/>
      <c r="CW412" s="12"/>
      <c r="CX412" s="12"/>
      <c r="CY412" s="12"/>
      <c r="CZ412" s="12"/>
      <c r="DA412" s="12"/>
      <c r="DB412" s="12"/>
      <c r="DC412" s="12"/>
      <c r="DD412" s="12"/>
      <c r="DE412" s="12"/>
      <c r="DF412" s="12"/>
      <c r="DG412" s="12"/>
      <c r="DH412" s="12"/>
      <c r="DI412" s="12"/>
      <c r="DJ412" s="12"/>
      <c r="DK412" s="12"/>
      <c r="DL412" s="12"/>
      <c r="DM412" s="12"/>
      <c r="DN412" s="12"/>
      <c r="DO412" s="12"/>
      <c r="DP412" s="12"/>
      <c r="DQ412" s="12"/>
      <c r="DR412" s="12"/>
      <c r="DS412" s="12"/>
      <c r="DT412" s="12"/>
      <c r="DU412" s="12"/>
      <c r="DV412" s="12"/>
      <c r="DW412" s="12"/>
      <c r="DX412" s="12"/>
      <c r="DY412" s="12"/>
      <c r="DZ412" s="12"/>
      <c r="EA412" s="12"/>
      <c r="EB412" s="12"/>
      <c r="EC412" s="12"/>
      <c r="ED412" s="12"/>
      <c r="EE412" s="12"/>
      <c r="EF412" s="12"/>
      <c r="EG412" s="12"/>
      <c r="EH412" s="12"/>
      <c r="EI412" s="12"/>
      <c r="EJ412" s="12"/>
      <c r="EK412" s="12"/>
      <c r="EL412" s="12"/>
      <c r="EM412" s="12"/>
      <c r="EN412" s="12"/>
      <c r="EO412" s="12"/>
      <c r="EP412" s="12"/>
      <c r="EQ412" s="12"/>
      <c r="ER412" s="12"/>
      <c r="ES412" s="12"/>
      <c r="ET412" s="12"/>
      <c r="EU412" s="12"/>
      <c r="EV412" s="12"/>
      <c r="EW412" s="12"/>
      <c r="EX412" s="12"/>
      <c r="EY412" s="12"/>
      <c r="EZ412" s="12"/>
      <c r="FA412" s="12"/>
      <c r="FB412" s="12"/>
      <c r="FC412" s="12"/>
      <c r="FD412" s="12"/>
      <c r="FE412" s="12"/>
      <c r="FF412" s="12"/>
      <c r="FG412" s="12"/>
      <c r="FH412" s="12"/>
      <c r="FI412" s="12"/>
      <c r="FJ412" s="12"/>
      <c r="FK412" s="12"/>
      <c r="FL412" s="12"/>
      <c r="FM412" s="12"/>
      <c r="FN412" s="12"/>
      <c r="FO412" s="12"/>
      <c r="FP412" s="12"/>
      <c r="FQ412" s="12"/>
      <c r="FR412" s="12"/>
      <c r="FS412" s="12"/>
      <c r="FT412" s="12"/>
      <c r="FU412" s="12"/>
      <c r="FV412" s="12"/>
      <c r="FW412" s="12"/>
      <c r="FX412" s="12"/>
      <c r="FY412" s="12"/>
      <c r="FZ412" s="12"/>
      <c r="GA412" s="12"/>
      <c r="GB412" s="12"/>
    </row>
    <row r="413" spans="1:184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  <c r="CT413" s="12"/>
      <c r="CU413" s="12"/>
      <c r="CV413" s="12"/>
      <c r="CW413" s="12"/>
      <c r="CX413" s="12"/>
      <c r="CY413" s="12"/>
      <c r="CZ413" s="12"/>
      <c r="DA413" s="12"/>
      <c r="DB413" s="12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2"/>
      <c r="DO413" s="12"/>
      <c r="DP413" s="12"/>
      <c r="DQ413" s="12"/>
      <c r="DR413" s="12"/>
      <c r="DS413" s="12"/>
      <c r="DT413" s="12"/>
      <c r="DU413" s="12"/>
      <c r="DV413" s="12"/>
      <c r="DW413" s="12"/>
      <c r="DX413" s="12"/>
      <c r="DY413" s="12"/>
      <c r="DZ413" s="12"/>
      <c r="EA413" s="12"/>
      <c r="EB413" s="12"/>
      <c r="EC413" s="12"/>
      <c r="ED413" s="12"/>
      <c r="EE413" s="12"/>
      <c r="EF413" s="12"/>
      <c r="EG413" s="12"/>
      <c r="EH413" s="12"/>
      <c r="EI413" s="12"/>
      <c r="EJ413" s="12"/>
      <c r="EK413" s="12"/>
      <c r="EL413" s="12"/>
      <c r="EM413" s="12"/>
      <c r="EN413" s="12"/>
      <c r="EO413" s="12"/>
      <c r="EP413" s="12"/>
      <c r="EQ413" s="12"/>
      <c r="ER413" s="12"/>
      <c r="ES413" s="12"/>
      <c r="ET413" s="12"/>
      <c r="EU413" s="12"/>
      <c r="EV413" s="12"/>
      <c r="EW413" s="12"/>
      <c r="EX413" s="12"/>
      <c r="EY413" s="12"/>
      <c r="EZ413" s="12"/>
      <c r="FA413" s="12"/>
      <c r="FB413" s="12"/>
      <c r="FC413" s="12"/>
      <c r="FD413" s="12"/>
      <c r="FE413" s="12"/>
      <c r="FF413" s="12"/>
      <c r="FG413" s="12"/>
      <c r="FH413" s="12"/>
      <c r="FI413" s="12"/>
      <c r="FJ413" s="12"/>
      <c r="FK413" s="12"/>
      <c r="FL413" s="12"/>
      <c r="FM413" s="12"/>
      <c r="FN413" s="12"/>
      <c r="FO413" s="12"/>
      <c r="FP413" s="12"/>
      <c r="FQ413" s="12"/>
      <c r="FR413" s="12"/>
      <c r="FS413" s="12"/>
      <c r="FT413" s="12"/>
      <c r="FU413" s="12"/>
      <c r="FV413" s="12"/>
      <c r="FW413" s="12"/>
      <c r="FX413" s="12"/>
      <c r="FY413" s="12"/>
      <c r="FZ413" s="12"/>
      <c r="GA413" s="12"/>
      <c r="GB413" s="12"/>
    </row>
    <row r="414" spans="1:18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  <c r="CT414" s="12"/>
      <c r="CU414" s="12"/>
      <c r="CV414" s="12"/>
      <c r="CW414" s="12"/>
      <c r="CX414" s="12"/>
      <c r="CY414" s="12"/>
      <c r="CZ414" s="12"/>
      <c r="DA414" s="12"/>
      <c r="DB414" s="12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2"/>
      <c r="DO414" s="12"/>
      <c r="DP414" s="12"/>
      <c r="DQ414" s="12"/>
      <c r="DR414" s="12"/>
      <c r="DS414" s="12"/>
      <c r="DT414" s="12"/>
      <c r="DU414" s="12"/>
      <c r="DV414" s="12"/>
      <c r="DW414" s="12"/>
      <c r="DX414" s="12"/>
      <c r="DY414" s="12"/>
      <c r="DZ414" s="12"/>
      <c r="EA414" s="12"/>
      <c r="EB414" s="12"/>
      <c r="EC414" s="12"/>
      <c r="ED414" s="12"/>
      <c r="EE414" s="12"/>
      <c r="EF414" s="12"/>
      <c r="EG414" s="12"/>
      <c r="EH414" s="12"/>
      <c r="EI414" s="12"/>
      <c r="EJ414" s="12"/>
      <c r="EK414" s="12"/>
      <c r="EL414" s="12"/>
      <c r="EM414" s="12"/>
      <c r="EN414" s="12"/>
      <c r="EO414" s="12"/>
      <c r="EP414" s="12"/>
      <c r="EQ414" s="12"/>
      <c r="ER414" s="12"/>
      <c r="ES414" s="12"/>
      <c r="ET414" s="12"/>
      <c r="EU414" s="12"/>
      <c r="EV414" s="12"/>
      <c r="EW414" s="12"/>
      <c r="EX414" s="12"/>
      <c r="EY414" s="12"/>
      <c r="EZ414" s="12"/>
      <c r="FA414" s="12"/>
      <c r="FB414" s="12"/>
      <c r="FC414" s="12"/>
      <c r="FD414" s="12"/>
      <c r="FE414" s="12"/>
      <c r="FF414" s="12"/>
      <c r="FG414" s="12"/>
      <c r="FH414" s="12"/>
      <c r="FI414" s="12"/>
      <c r="FJ414" s="12"/>
      <c r="FK414" s="12"/>
      <c r="FL414" s="12"/>
      <c r="FM414" s="12"/>
      <c r="FN414" s="12"/>
      <c r="FO414" s="12"/>
      <c r="FP414" s="12"/>
      <c r="FQ414" s="12"/>
      <c r="FR414" s="12"/>
      <c r="FS414" s="12"/>
      <c r="FT414" s="12"/>
      <c r="FU414" s="12"/>
      <c r="FV414" s="12"/>
      <c r="FW414" s="12"/>
      <c r="FX414" s="12"/>
      <c r="FY414" s="12"/>
      <c r="FZ414" s="12"/>
      <c r="GA414" s="12"/>
      <c r="GB414" s="12"/>
    </row>
    <row r="415" spans="1:184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  <c r="CT415" s="12"/>
      <c r="CU415" s="12"/>
      <c r="CV415" s="12"/>
      <c r="CW415" s="12"/>
      <c r="CX415" s="12"/>
      <c r="CY415" s="12"/>
      <c r="CZ415" s="12"/>
      <c r="DA415" s="12"/>
      <c r="DB415" s="12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2"/>
      <c r="DO415" s="12"/>
      <c r="DP415" s="12"/>
      <c r="DQ415" s="12"/>
      <c r="DR415" s="12"/>
      <c r="DS415" s="12"/>
      <c r="DT415" s="12"/>
      <c r="DU415" s="12"/>
      <c r="DV415" s="12"/>
      <c r="DW415" s="12"/>
      <c r="DX415" s="12"/>
      <c r="DY415" s="12"/>
      <c r="DZ415" s="12"/>
      <c r="EA415" s="12"/>
      <c r="EB415" s="12"/>
      <c r="EC415" s="12"/>
      <c r="ED415" s="12"/>
      <c r="EE415" s="12"/>
      <c r="EF415" s="12"/>
      <c r="EG415" s="12"/>
      <c r="EH415" s="12"/>
      <c r="EI415" s="12"/>
      <c r="EJ415" s="12"/>
      <c r="EK415" s="12"/>
      <c r="EL415" s="12"/>
      <c r="EM415" s="12"/>
      <c r="EN415" s="12"/>
      <c r="EO415" s="12"/>
      <c r="EP415" s="12"/>
      <c r="EQ415" s="12"/>
      <c r="ER415" s="12"/>
      <c r="ES415" s="12"/>
      <c r="ET415" s="12"/>
      <c r="EU415" s="12"/>
      <c r="EV415" s="12"/>
      <c r="EW415" s="12"/>
      <c r="EX415" s="12"/>
      <c r="EY415" s="12"/>
      <c r="EZ415" s="12"/>
      <c r="FA415" s="12"/>
      <c r="FB415" s="12"/>
      <c r="FC415" s="12"/>
      <c r="FD415" s="12"/>
      <c r="FE415" s="12"/>
      <c r="FF415" s="12"/>
      <c r="FG415" s="12"/>
      <c r="FH415" s="12"/>
      <c r="FI415" s="12"/>
      <c r="FJ415" s="12"/>
      <c r="FK415" s="12"/>
      <c r="FL415" s="12"/>
      <c r="FM415" s="12"/>
      <c r="FN415" s="12"/>
      <c r="FO415" s="12"/>
      <c r="FP415" s="12"/>
      <c r="FQ415" s="12"/>
      <c r="FR415" s="12"/>
      <c r="FS415" s="12"/>
      <c r="FT415" s="12"/>
      <c r="FU415" s="12"/>
      <c r="FV415" s="12"/>
      <c r="FW415" s="12"/>
      <c r="FX415" s="12"/>
      <c r="FY415" s="12"/>
      <c r="FZ415" s="12"/>
      <c r="GA415" s="12"/>
      <c r="GB415" s="12"/>
    </row>
    <row r="416" spans="1:184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  <c r="CT416" s="12"/>
      <c r="CU416" s="12"/>
      <c r="CV416" s="12"/>
      <c r="CW416" s="12"/>
      <c r="CX416" s="12"/>
      <c r="CY416" s="12"/>
      <c r="CZ416" s="12"/>
      <c r="DA416" s="12"/>
      <c r="DB416" s="12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2"/>
      <c r="DO416" s="12"/>
      <c r="DP416" s="12"/>
      <c r="DQ416" s="12"/>
      <c r="DR416" s="12"/>
      <c r="DS416" s="12"/>
      <c r="DT416" s="12"/>
      <c r="DU416" s="12"/>
      <c r="DV416" s="12"/>
      <c r="DW416" s="12"/>
      <c r="DX416" s="12"/>
      <c r="DY416" s="12"/>
      <c r="DZ416" s="12"/>
      <c r="EA416" s="12"/>
      <c r="EB416" s="12"/>
      <c r="EC416" s="12"/>
      <c r="ED416" s="12"/>
      <c r="EE416" s="12"/>
      <c r="EF416" s="12"/>
      <c r="EG416" s="12"/>
      <c r="EH416" s="12"/>
      <c r="EI416" s="12"/>
      <c r="EJ416" s="12"/>
      <c r="EK416" s="12"/>
      <c r="EL416" s="12"/>
      <c r="EM416" s="12"/>
      <c r="EN416" s="12"/>
      <c r="EO416" s="12"/>
      <c r="EP416" s="12"/>
      <c r="EQ416" s="12"/>
      <c r="ER416" s="12"/>
      <c r="ES416" s="12"/>
      <c r="ET416" s="12"/>
      <c r="EU416" s="12"/>
      <c r="EV416" s="12"/>
      <c r="EW416" s="12"/>
      <c r="EX416" s="12"/>
      <c r="EY416" s="12"/>
      <c r="EZ416" s="12"/>
      <c r="FA416" s="12"/>
      <c r="FB416" s="12"/>
      <c r="FC416" s="12"/>
      <c r="FD416" s="12"/>
      <c r="FE416" s="12"/>
      <c r="FF416" s="12"/>
      <c r="FG416" s="12"/>
      <c r="FH416" s="12"/>
      <c r="FI416" s="12"/>
      <c r="FJ416" s="12"/>
      <c r="FK416" s="12"/>
      <c r="FL416" s="12"/>
      <c r="FM416" s="12"/>
      <c r="FN416" s="12"/>
      <c r="FO416" s="12"/>
      <c r="FP416" s="12"/>
      <c r="FQ416" s="12"/>
      <c r="FR416" s="12"/>
      <c r="FS416" s="12"/>
      <c r="FT416" s="12"/>
      <c r="FU416" s="12"/>
      <c r="FV416" s="12"/>
      <c r="FW416" s="12"/>
      <c r="FX416" s="12"/>
      <c r="FY416" s="12"/>
      <c r="FZ416" s="12"/>
      <c r="GA416" s="12"/>
      <c r="GB416" s="12"/>
    </row>
    <row r="417" spans="1:184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  <c r="CT417" s="12"/>
      <c r="CU417" s="12"/>
      <c r="CV417" s="12"/>
      <c r="CW417" s="12"/>
      <c r="CX417" s="12"/>
      <c r="CY417" s="12"/>
      <c r="CZ417" s="12"/>
      <c r="DA417" s="12"/>
      <c r="DB417" s="12"/>
      <c r="DC417" s="12"/>
      <c r="DD417" s="12"/>
      <c r="DE417" s="12"/>
      <c r="DF417" s="12"/>
      <c r="DG417" s="12"/>
      <c r="DH417" s="12"/>
      <c r="DI417" s="12"/>
      <c r="DJ417" s="12"/>
      <c r="DK417" s="12"/>
      <c r="DL417" s="12"/>
      <c r="DM417" s="12"/>
      <c r="DN417" s="12"/>
      <c r="DO417" s="12"/>
      <c r="DP417" s="12"/>
      <c r="DQ417" s="12"/>
      <c r="DR417" s="12"/>
      <c r="DS417" s="12"/>
      <c r="DT417" s="12"/>
      <c r="DU417" s="12"/>
      <c r="DV417" s="12"/>
      <c r="DW417" s="12"/>
      <c r="DX417" s="12"/>
      <c r="DY417" s="12"/>
      <c r="DZ417" s="12"/>
      <c r="EA417" s="12"/>
      <c r="EB417" s="12"/>
      <c r="EC417" s="12"/>
      <c r="ED417" s="12"/>
      <c r="EE417" s="12"/>
      <c r="EF417" s="12"/>
      <c r="EG417" s="12"/>
      <c r="EH417" s="12"/>
      <c r="EI417" s="12"/>
      <c r="EJ417" s="12"/>
      <c r="EK417" s="12"/>
      <c r="EL417" s="12"/>
      <c r="EM417" s="12"/>
      <c r="EN417" s="12"/>
      <c r="EO417" s="12"/>
      <c r="EP417" s="12"/>
      <c r="EQ417" s="12"/>
      <c r="ER417" s="12"/>
      <c r="ES417" s="12"/>
      <c r="ET417" s="12"/>
      <c r="EU417" s="12"/>
      <c r="EV417" s="12"/>
      <c r="EW417" s="12"/>
      <c r="EX417" s="12"/>
      <c r="EY417" s="12"/>
      <c r="EZ417" s="12"/>
      <c r="FA417" s="12"/>
      <c r="FB417" s="12"/>
      <c r="FC417" s="12"/>
      <c r="FD417" s="12"/>
      <c r="FE417" s="12"/>
      <c r="FF417" s="12"/>
      <c r="FG417" s="12"/>
      <c r="FH417" s="12"/>
      <c r="FI417" s="12"/>
      <c r="FJ417" s="12"/>
      <c r="FK417" s="12"/>
      <c r="FL417" s="12"/>
      <c r="FM417" s="12"/>
      <c r="FN417" s="12"/>
      <c r="FO417" s="12"/>
      <c r="FP417" s="12"/>
      <c r="FQ417" s="12"/>
      <c r="FR417" s="12"/>
      <c r="FS417" s="12"/>
      <c r="FT417" s="12"/>
      <c r="FU417" s="12"/>
      <c r="FV417" s="12"/>
      <c r="FW417" s="12"/>
      <c r="FX417" s="12"/>
      <c r="FY417" s="12"/>
      <c r="FZ417" s="12"/>
      <c r="GA417" s="12"/>
      <c r="GB417" s="12"/>
    </row>
    <row r="418" spans="1:184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  <c r="CY418" s="12"/>
      <c r="CZ418" s="12"/>
      <c r="DA418" s="12"/>
      <c r="DB418" s="12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  <c r="EN418" s="12"/>
      <c r="EO418" s="12"/>
      <c r="EP418" s="12"/>
      <c r="EQ418" s="12"/>
      <c r="ER418" s="12"/>
      <c r="ES418" s="12"/>
      <c r="ET418" s="12"/>
      <c r="EU418" s="12"/>
      <c r="EV418" s="12"/>
      <c r="EW418" s="12"/>
      <c r="EX418" s="12"/>
      <c r="EY418" s="12"/>
      <c r="EZ418" s="12"/>
      <c r="FA418" s="12"/>
      <c r="FB418" s="12"/>
      <c r="FC418" s="12"/>
      <c r="FD418" s="12"/>
      <c r="FE418" s="12"/>
      <c r="FF418" s="12"/>
      <c r="FG418" s="12"/>
      <c r="FH418" s="12"/>
      <c r="FI418" s="12"/>
      <c r="FJ418" s="12"/>
      <c r="FK418" s="12"/>
      <c r="FL418" s="12"/>
      <c r="FM418" s="12"/>
      <c r="FN418" s="12"/>
      <c r="FO418" s="12"/>
      <c r="FP418" s="12"/>
      <c r="FQ418" s="12"/>
      <c r="FR418" s="12"/>
      <c r="FS418" s="12"/>
      <c r="FT418" s="12"/>
      <c r="FU418" s="12"/>
      <c r="FV418" s="12"/>
      <c r="FW418" s="12"/>
      <c r="FX418" s="12"/>
      <c r="FY418" s="12"/>
      <c r="FZ418" s="12"/>
      <c r="GA418" s="12"/>
      <c r="GB418" s="12"/>
    </row>
    <row r="419" spans="1:184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  <c r="CT419" s="12"/>
      <c r="CU419" s="12"/>
      <c r="CV419" s="12"/>
      <c r="CW419" s="12"/>
      <c r="CX419" s="12"/>
      <c r="CY419" s="12"/>
      <c r="CZ419" s="12"/>
      <c r="DA419" s="12"/>
      <c r="DB419" s="12"/>
      <c r="DC419" s="12"/>
      <c r="DD419" s="12"/>
      <c r="DE419" s="12"/>
      <c r="DF419" s="12"/>
      <c r="DG419" s="12"/>
      <c r="DH419" s="12"/>
      <c r="DI419" s="12"/>
      <c r="DJ419" s="12"/>
      <c r="DK419" s="12"/>
      <c r="DL419" s="12"/>
      <c r="DM419" s="12"/>
      <c r="DN419" s="12"/>
      <c r="DO419" s="12"/>
      <c r="DP419" s="12"/>
      <c r="DQ419" s="12"/>
      <c r="DR419" s="12"/>
      <c r="DS419" s="12"/>
      <c r="DT419" s="12"/>
      <c r="DU419" s="12"/>
      <c r="DV419" s="12"/>
      <c r="DW419" s="12"/>
      <c r="DX419" s="12"/>
      <c r="DY419" s="12"/>
      <c r="DZ419" s="12"/>
      <c r="EA419" s="12"/>
      <c r="EB419" s="12"/>
      <c r="EC419" s="12"/>
      <c r="ED419" s="12"/>
      <c r="EE419" s="12"/>
      <c r="EF419" s="12"/>
      <c r="EG419" s="12"/>
      <c r="EH419" s="12"/>
      <c r="EI419" s="12"/>
      <c r="EJ419" s="12"/>
      <c r="EK419" s="12"/>
      <c r="EL419" s="12"/>
      <c r="EM419" s="12"/>
      <c r="EN419" s="12"/>
      <c r="EO419" s="12"/>
      <c r="EP419" s="12"/>
      <c r="EQ419" s="12"/>
      <c r="ER419" s="12"/>
      <c r="ES419" s="12"/>
      <c r="ET419" s="12"/>
      <c r="EU419" s="12"/>
      <c r="EV419" s="12"/>
      <c r="EW419" s="12"/>
      <c r="EX419" s="12"/>
      <c r="EY419" s="12"/>
      <c r="EZ419" s="12"/>
      <c r="FA419" s="12"/>
      <c r="FB419" s="12"/>
      <c r="FC419" s="12"/>
      <c r="FD419" s="12"/>
      <c r="FE419" s="12"/>
      <c r="FF419" s="12"/>
      <c r="FG419" s="12"/>
      <c r="FH419" s="12"/>
      <c r="FI419" s="12"/>
      <c r="FJ419" s="12"/>
      <c r="FK419" s="12"/>
      <c r="FL419" s="12"/>
      <c r="FM419" s="12"/>
      <c r="FN419" s="12"/>
      <c r="FO419" s="12"/>
      <c r="FP419" s="12"/>
      <c r="FQ419" s="12"/>
      <c r="FR419" s="12"/>
      <c r="FS419" s="12"/>
      <c r="FT419" s="12"/>
      <c r="FU419" s="12"/>
      <c r="FV419" s="12"/>
      <c r="FW419" s="12"/>
      <c r="FX419" s="12"/>
      <c r="FY419" s="12"/>
      <c r="FZ419" s="12"/>
      <c r="GA419" s="12"/>
      <c r="GB419" s="12"/>
    </row>
    <row r="420" spans="1:184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  <c r="CT420" s="12"/>
      <c r="CU420" s="12"/>
      <c r="CV420" s="12"/>
      <c r="CW420" s="12"/>
      <c r="CX420" s="12"/>
      <c r="CY420" s="12"/>
      <c r="CZ420" s="12"/>
      <c r="DA420" s="12"/>
      <c r="DB420" s="12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2"/>
      <c r="DO420" s="12"/>
      <c r="DP420" s="12"/>
      <c r="DQ420" s="12"/>
      <c r="DR420" s="12"/>
      <c r="DS420" s="12"/>
      <c r="DT420" s="12"/>
      <c r="DU420" s="12"/>
      <c r="DV420" s="12"/>
      <c r="DW420" s="12"/>
      <c r="DX420" s="12"/>
      <c r="DY420" s="12"/>
      <c r="DZ420" s="12"/>
      <c r="EA420" s="12"/>
      <c r="EB420" s="12"/>
      <c r="EC420" s="12"/>
      <c r="ED420" s="12"/>
      <c r="EE420" s="12"/>
      <c r="EF420" s="12"/>
      <c r="EG420" s="12"/>
      <c r="EH420" s="12"/>
      <c r="EI420" s="12"/>
      <c r="EJ420" s="12"/>
      <c r="EK420" s="12"/>
      <c r="EL420" s="12"/>
      <c r="EM420" s="12"/>
      <c r="EN420" s="12"/>
      <c r="EO420" s="12"/>
      <c r="EP420" s="12"/>
      <c r="EQ420" s="12"/>
      <c r="ER420" s="12"/>
      <c r="ES420" s="12"/>
      <c r="ET420" s="12"/>
      <c r="EU420" s="12"/>
      <c r="EV420" s="12"/>
      <c r="EW420" s="12"/>
      <c r="EX420" s="12"/>
      <c r="EY420" s="12"/>
      <c r="EZ420" s="12"/>
      <c r="FA420" s="12"/>
      <c r="FB420" s="12"/>
      <c r="FC420" s="12"/>
      <c r="FD420" s="12"/>
      <c r="FE420" s="12"/>
      <c r="FF420" s="12"/>
      <c r="FG420" s="12"/>
      <c r="FH420" s="12"/>
      <c r="FI420" s="12"/>
      <c r="FJ420" s="12"/>
      <c r="FK420" s="12"/>
      <c r="FL420" s="12"/>
      <c r="FM420" s="12"/>
      <c r="FN420" s="12"/>
      <c r="FO420" s="12"/>
      <c r="FP420" s="12"/>
      <c r="FQ420" s="12"/>
      <c r="FR420" s="12"/>
      <c r="FS420" s="12"/>
      <c r="FT420" s="12"/>
      <c r="FU420" s="12"/>
      <c r="FV420" s="12"/>
      <c r="FW420" s="12"/>
      <c r="FX420" s="12"/>
      <c r="FY420" s="12"/>
      <c r="FZ420" s="12"/>
      <c r="GA420" s="12"/>
      <c r="GB420" s="12"/>
    </row>
    <row r="421" spans="1:184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  <c r="CY421" s="12"/>
      <c r="CZ421" s="12"/>
      <c r="DA421" s="12"/>
      <c r="DB421" s="12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  <c r="DX421" s="12"/>
      <c r="DY421" s="12"/>
      <c r="DZ421" s="12"/>
      <c r="EA421" s="12"/>
      <c r="EB421" s="12"/>
      <c r="EC421" s="12"/>
      <c r="ED421" s="12"/>
      <c r="EE421" s="12"/>
      <c r="EF421" s="12"/>
      <c r="EG421" s="12"/>
      <c r="EH421" s="12"/>
      <c r="EI421" s="12"/>
      <c r="EJ421" s="12"/>
      <c r="EK421" s="12"/>
      <c r="EL421" s="12"/>
      <c r="EM421" s="12"/>
      <c r="EN421" s="12"/>
      <c r="EO421" s="12"/>
      <c r="EP421" s="12"/>
      <c r="EQ421" s="12"/>
      <c r="ER421" s="12"/>
      <c r="ES421" s="12"/>
      <c r="ET421" s="12"/>
      <c r="EU421" s="12"/>
      <c r="EV421" s="12"/>
      <c r="EW421" s="12"/>
      <c r="EX421" s="12"/>
      <c r="EY421" s="12"/>
      <c r="EZ421" s="12"/>
      <c r="FA421" s="12"/>
      <c r="FB421" s="12"/>
      <c r="FC421" s="12"/>
      <c r="FD421" s="12"/>
      <c r="FE421" s="12"/>
      <c r="FF421" s="12"/>
      <c r="FG421" s="12"/>
      <c r="FH421" s="12"/>
      <c r="FI421" s="12"/>
      <c r="FJ421" s="12"/>
      <c r="FK421" s="12"/>
      <c r="FL421" s="12"/>
      <c r="FM421" s="12"/>
      <c r="FN421" s="12"/>
      <c r="FO421" s="12"/>
      <c r="FP421" s="12"/>
      <c r="FQ421" s="12"/>
      <c r="FR421" s="12"/>
      <c r="FS421" s="12"/>
      <c r="FT421" s="12"/>
      <c r="FU421" s="12"/>
      <c r="FV421" s="12"/>
      <c r="FW421" s="12"/>
      <c r="FX421" s="12"/>
      <c r="FY421" s="12"/>
      <c r="FZ421" s="12"/>
      <c r="GA421" s="12"/>
      <c r="GB421" s="12"/>
    </row>
    <row r="422" spans="1:184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  <c r="CY422" s="12"/>
      <c r="CZ422" s="12"/>
      <c r="DA422" s="12"/>
      <c r="DB422" s="12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  <c r="DX422" s="12"/>
      <c r="DY422" s="12"/>
      <c r="DZ422" s="12"/>
      <c r="EA422" s="12"/>
      <c r="EB422" s="12"/>
      <c r="EC422" s="12"/>
      <c r="ED422" s="12"/>
      <c r="EE422" s="12"/>
      <c r="EF422" s="12"/>
      <c r="EG422" s="12"/>
      <c r="EH422" s="12"/>
      <c r="EI422" s="12"/>
      <c r="EJ422" s="12"/>
      <c r="EK422" s="12"/>
      <c r="EL422" s="12"/>
      <c r="EM422" s="12"/>
      <c r="EN422" s="12"/>
      <c r="EO422" s="12"/>
      <c r="EP422" s="12"/>
      <c r="EQ422" s="12"/>
      <c r="ER422" s="12"/>
      <c r="ES422" s="12"/>
      <c r="ET422" s="12"/>
      <c r="EU422" s="12"/>
      <c r="EV422" s="12"/>
      <c r="EW422" s="12"/>
      <c r="EX422" s="12"/>
      <c r="EY422" s="12"/>
      <c r="EZ422" s="12"/>
      <c r="FA422" s="12"/>
      <c r="FB422" s="12"/>
      <c r="FC422" s="12"/>
      <c r="FD422" s="12"/>
      <c r="FE422" s="12"/>
      <c r="FF422" s="12"/>
      <c r="FG422" s="12"/>
      <c r="FH422" s="12"/>
      <c r="FI422" s="12"/>
      <c r="FJ422" s="12"/>
      <c r="FK422" s="12"/>
      <c r="FL422" s="12"/>
      <c r="FM422" s="12"/>
      <c r="FN422" s="12"/>
      <c r="FO422" s="12"/>
      <c r="FP422" s="12"/>
      <c r="FQ422" s="12"/>
      <c r="FR422" s="12"/>
      <c r="FS422" s="12"/>
      <c r="FT422" s="12"/>
      <c r="FU422" s="12"/>
      <c r="FV422" s="12"/>
      <c r="FW422" s="12"/>
      <c r="FX422" s="12"/>
      <c r="FY422" s="12"/>
      <c r="FZ422" s="12"/>
      <c r="GA422" s="12"/>
      <c r="GB422" s="12"/>
    </row>
    <row r="423" spans="1:184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  <c r="CY423" s="12"/>
      <c r="CZ423" s="12"/>
      <c r="DA423" s="12"/>
      <c r="DB423" s="12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  <c r="DX423" s="12"/>
      <c r="DY423" s="12"/>
      <c r="DZ423" s="12"/>
      <c r="EA423" s="12"/>
      <c r="EB423" s="12"/>
      <c r="EC423" s="12"/>
      <c r="ED423" s="12"/>
      <c r="EE423" s="12"/>
      <c r="EF423" s="12"/>
      <c r="EG423" s="12"/>
      <c r="EH423" s="12"/>
      <c r="EI423" s="12"/>
      <c r="EJ423" s="12"/>
      <c r="EK423" s="12"/>
      <c r="EL423" s="12"/>
      <c r="EM423" s="12"/>
      <c r="EN423" s="12"/>
      <c r="EO423" s="12"/>
      <c r="EP423" s="12"/>
      <c r="EQ423" s="12"/>
      <c r="ER423" s="12"/>
      <c r="ES423" s="12"/>
      <c r="ET423" s="12"/>
      <c r="EU423" s="12"/>
      <c r="EV423" s="12"/>
      <c r="EW423" s="12"/>
      <c r="EX423" s="12"/>
      <c r="EY423" s="12"/>
      <c r="EZ423" s="12"/>
      <c r="FA423" s="12"/>
      <c r="FB423" s="12"/>
      <c r="FC423" s="12"/>
      <c r="FD423" s="12"/>
      <c r="FE423" s="12"/>
      <c r="FF423" s="12"/>
      <c r="FG423" s="12"/>
      <c r="FH423" s="12"/>
      <c r="FI423" s="12"/>
      <c r="FJ423" s="12"/>
      <c r="FK423" s="12"/>
      <c r="FL423" s="12"/>
      <c r="FM423" s="12"/>
      <c r="FN423" s="12"/>
      <c r="FO423" s="12"/>
      <c r="FP423" s="12"/>
      <c r="FQ423" s="12"/>
      <c r="FR423" s="12"/>
      <c r="FS423" s="12"/>
      <c r="FT423" s="12"/>
      <c r="FU423" s="12"/>
      <c r="FV423" s="12"/>
      <c r="FW423" s="12"/>
      <c r="FX423" s="12"/>
      <c r="FY423" s="12"/>
      <c r="FZ423" s="12"/>
      <c r="GA423" s="12"/>
      <c r="GB423" s="12"/>
    </row>
    <row r="424" spans="1:18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  <c r="CT424" s="12"/>
      <c r="CU424" s="12"/>
      <c r="CV424" s="12"/>
      <c r="CW424" s="12"/>
      <c r="CX424" s="12"/>
      <c r="CY424" s="12"/>
      <c r="CZ424" s="12"/>
      <c r="DA424" s="12"/>
      <c r="DB424" s="12"/>
      <c r="DC424" s="12"/>
      <c r="DD424" s="12"/>
      <c r="DE424" s="12"/>
      <c r="DF424" s="12"/>
      <c r="DG424" s="12"/>
      <c r="DH424" s="12"/>
      <c r="DI424" s="12"/>
      <c r="DJ424" s="12"/>
      <c r="DK424" s="12"/>
      <c r="DL424" s="12"/>
      <c r="DM424" s="12"/>
      <c r="DN424" s="12"/>
      <c r="DO424" s="12"/>
      <c r="DP424" s="12"/>
      <c r="DQ424" s="12"/>
      <c r="DR424" s="12"/>
      <c r="DS424" s="12"/>
      <c r="DT424" s="12"/>
      <c r="DU424" s="12"/>
      <c r="DV424" s="12"/>
      <c r="DW424" s="12"/>
      <c r="DX424" s="12"/>
      <c r="DY424" s="12"/>
      <c r="DZ424" s="12"/>
      <c r="EA424" s="12"/>
      <c r="EB424" s="12"/>
      <c r="EC424" s="12"/>
      <c r="ED424" s="12"/>
      <c r="EE424" s="12"/>
      <c r="EF424" s="12"/>
      <c r="EG424" s="12"/>
      <c r="EH424" s="12"/>
      <c r="EI424" s="12"/>
      <c r="EJ424" s="12"/>
      <c r="EK424" s="12"/>
      <c r="EL424" s="12"/>
      <c r="EM424" s="12"/>
      <c r="EN424" s="12"/>
      <c r="EO424" s="12"/>
      <c r="EP424" s="12"/>
      <c r="EQ424" s="12"/>
      <c r="ER424" s="12"/>
      <c r="ES424" s="12"/>
      <c r="ET424" s="12"/>
      <c r="EU424" s="12"/>
      <c r="EV424" s="12"/>
      <c r="EW424" s="12"/>
      <c r="EX424" s="12"/>
      <c r="EY424" s="12"/>
      <c r="EZ424" s="12"/>
      <c r="FA424" s="12"/>
      <c r="FB424" s="12"/>
      <c r="FC424" s="12"/>
      <c r="FD424" s="12"/>
      <c r="FE424" s="12"/>
      <c r="FF424" s="12"/>
      <c r="FG424" s="12"/>
      <c r="FH424" s="12"/>
      <c r="FI424" s="12"/>
      <c r="FJ424" s="12"/>
      <c r="FK424" s="12"/>
      <c r="FL424" s="12"/>
      <c r="FM424" s="12"/>
      <c r="FN424" s="12"/>
      <c r="FO424" s="12"/>
      <c r="FP424" s="12"/>
      <c r="FQ424" s="12"/>
      <c r="FR424" s="12"/>
      <c r="FS424" s="12"/>
      <c r="FT424" s="12"/>
      <c r="FU424" s="12"/>
      <c r="FV424" s="12"/>
      <c r="FW424" s="12"/>
      <c r="FX424" s="12"/>
      <c r="FY424" s="12"/>
      <c r="FZ424" s="12"/>
      <c r="GA424" s="12"/>
      <c r="GB424" s="12"/>
    </row>
    <row r="425" spans="1:184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  <c r="CT425" s="12"/>
      <c r="CU425" s="12"/>
      <c r="CV425" s="12"/>
      <c r="CW425" s="12"/>
      <c r="CX425" s="12"/>
      <c r="CY425" s="12"/>
      <c r="CZ425" s="12"/>
      <c r="DA425" s="12"/>
      <c r="DB425" s="12"/>
      <c r="DC425" s="12"/>
      <c r="DD425" s="12"/>
      <c r="DE425" s="12"/>
      <c r="DF425" s="12"/>
      <c r="DG425" s="12"/>
      <c r="DH425" s="12"/>
      <c r="DI425" s="12"/>
      <c r="DJ425" s="12"/>
      <c r="DK425" s="12"/>
      <c r="DL425" s="12"/>
      <c r="DM425" s="12"/>
      <c r="DN425" s="12"/>
      <c r="DO425" s="12"/>
      <c r="DP425" s="12"/>
      <c r="DQ425" s="12"/>
      <c r="DR425" s="12"/>
      <c r="DS425" s="12"/>
      <c r="DT425" s="12"/>
      <c r="DU425" s="12"/>
      <c r="DV425" s="12"/>
      <c r="DW425" s="12"/>
      <c r="DX425" s="12"/>
      <c r="DY425" s="12"/>
      <c r="DZ425" s="12"/>
      <c r="EA425" s="12"/>
      <c r="EB425" s="12"/>
      <c r="EC425" s="12"/>
      <c r="ED425" s="12"/>
      <c r="EE425" s="12"/>
      <c r="EF425" s="12"/>
      <c r="EG425" s="12"/>
      <c r="EH425" s="12"/>
      <c r="EI425" s="12"/>
      <c r="EJ425" s="12"/>
      <c r="EK425" s="12"/>
      <c r="EL425" s="12"/>
      <c r="EM425" s="12"/>
      <c r="EN425" s="12"/>
      <c r="EO425" s="12"/>
      <c r="EP425" s="12"/>
      <c r="EQ425" s="12"/>
      <c r="ER425" s="12"/>
      <c r="ES425" s="12"/>
      <c r="ET425" s="12"/>
      <c r="EU425" s="12"/>
      <c r="EV425" s="12"/>
      <c r="EW425" s="12"/>
      <c r="EX425" s="12"/>
      <c r="EY425" s="12"/>
      <c r="EZ425" s="12"/>
      <c r="FA425" s="12"/>
      <c r="FB425" s="12"/>
      <c r="FC425" s="12"/>
      <c r="FD425" s="12"/>
      <c r="FE425" s="12"/>
      <c r="FF425" s="12"/>
      <c r="FG425" s="12"/>
      <c r="FH425" s="12"/>
      <c r="FI425" s="12"/>
      <c r="FJ425" s="12"/>
      <c r="FK425" s="12"/>
      <c r="FL425" s="12"/>
      <c r="FM425" s="12"/>
      <c r="FN425" s="12"/>
      <c r="FO425" s="12"/>
      <c r="FP425" s="12"/>
      <c r="FQ425" s="12"/>
      <c r="FR425" s="12"/>
      <c r="FS425" s="12"/>
      <c r="FT425" s="12"/>
      <c r="FU425" s="12"/>
      <c r="FV425" s="12"/>
      <c r="FW425" s="12"/>
      <c r="FX425" s="12"/>
      <c r="FY425" s="12"/>
      <c r="FZ425" s="12"/>
      <c r="GA425" s="12"/>
      <c r="GB425" s="12"/>
    </row>
    <row r="426" spans="1:184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  <c r="EN426" s="12"/>
      <c r="EO426" s="12"/>
      <c r="EP426" s="12"/>
      <c r="EQ426" s="12"/>
      <c r="ER426" s="12"/>
      <c r="ES426" s="12"/>
      <c r="ET426" s="12"/>
      <c r="EU426" s="12"/>
      <c r="EV426" s="12"/>
      <c r="EW426" s="12"/>
      <c r="EX426" s="12"/>
      <c r="EY426" s="12"/>
      <c r="EZ426" s="12"/>
      <c r="FA426" s="12"/>
      <c r="FB426" s="12"/>
      <c r="FC426" s="12"/>
      <c r="FD426" s="12"/>
      <c r="FE426" s="12"/>
      <c r="FF426" s="12"/>
      <c r="FG426" s="12"/>
      <c r="FH426" s="12"/>
      <c r="FI426" s="12"/>
      <c r="FJ426" s="12"/>
      <c r="FK426" s="12"/>
      <c r="FL426" s="12"/>
      <c r="FM426" s="12"/>
      <c r="FN426" s="12"/>
      <c r="FO426" s="12"/>
      <c r="FP426" s="12"/>
      <c r="FQ426" s="12"/>
      <c r="FR426" s="12"/>
      <c r="FS426" s="12"/>
      <c r="FT426" s="12"/>
      <c r="FU426" s="12"/>
      <c r="FV426" s="12"/>
      <c r="FW426" s="12"/>
      <c r="FX426" s="12"/>
      <c r="FY426" s="12"/>
      <c r="FZ426" s="12"/>
      <c r="GA426" s="12"/>
      <c r="GB426" s="12"/>
    </row>
    <row r="427" spans="1:184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2"/>
      <c r="DO427" s="12"/>
      <c r="DP427" s="12"/>
      <c r="DQ427" s="12"/>
      <c r="DR427" s="12"/>
      <c r="DS427" s="12"/>
      <c r="DT427" s="12"/>
      <c r="DU427" s="12"/>
      <c r="DV427" s="12"/>
      <c r="DW427" s="12"/>
      <c r="DX427" s="12"/>
      <c r="DY427" s="12"/>
      <c r="DZ427" s="12"/>
      <c r="EA427" s="12"/>
      <c r="EB427" s="12"/>
      <c r="EC427" s="12"/>
      <c r="ED427" s="12"/>
      <c r="EE427" s="12"/>
      <c r="EF427" s="12"/>
      <c r="EG427" s="12"/>
      <c r="EH427" s="12"/>
      <c r="EI427" s="12"/>
      <c r="EJ427" s="12"/>
      <c r="EK427" s="12"/>
      <c r="EL427" s="12"/>
      <c r="EM427" s="12"/>
      <c r="EN427" s="12"/>
      <c r="EO427" s="12"/>
      <c r="EP427" s="12"/>
      <c r="EQ427" s="12"/>
      <c r="ER427" s="12"/>
      <c r="ES427" s="12"/>
      <c r="ET427" s="12"/>
      <c r="EU427" s="12"/>
      <c r="EV427" s="12"/>
      <c r="EW427" s="12"/>
      <c r="EX427" s="12"/>
      <c r="EY427" s="12"/>
      <c r="EZ427" s="12"/>
      <c r="FA427" s="12"/>
      <c r="FB427" s="12"/>
      <c r="FC427" s="12"/>
      <c r="FD427" s="12"/>
      <c r="FE427" s="12"/>
      <c r="FF427" s="12"/>
      <c r="FG427" s="12"/>
      <c r="FH427" s="12"/>
      <c r="FI427" s="12"/>
      <c r="FJ427" s="12"/>
      <c r="FK427" s="12"/>
      <c r="FL427" s="12"/>
      <c r="FM427" s="12"/>
      <c r="FN427" s="12"/>
      <c r="FO427" s="12"/>
      <c r="FP427" s="12"/>
      <c r="FQ427" s="12"/>
      <c r="FR427" s="12"/>
      <c r="FS427" s="12"/>
      <c r="FT427" s="12"/>
      <c r="FU427" s="12"/>
      <c r="FV427" s="12"/>
      <c r="FW427" s="12"/>
      <c r="FX427" s="12"/>
      <c r="FY427" s="12"/>
      <c r="FZ427" s="12"/>
      <c r="GA427" s="12"/>
      <c r="GB427" s="12"/>
    </row>
    <row r="428" spans="1:184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  <c r="DG428" s="12"/>
      <c r="DH428" s="12"/>
      <c r="DI428" s="12"/>
      <c r="DJ428" s="12"/>
      <c r="DK428" s="12"/>
      <c r="DL428" s="12"/>
      <c r="DM428" s="12"/>
      <c r="DN428" s="12"/>
      <c r="DO428" s="12"/>
      <c r="DP428" s="12"/>
      <c r="DQ428" s="12"/>
      <c r="DR428" s="12"/>
      <c r="DS428" s="12"/>
      <c r="DT428" s="12"/>
      <c r="DU428" s="12"/>
      <c r="DV428" s="12"/>
      <c r="DW428" s="12"/>
      <c r="DX428" s="12"/>
      <c r="DY428" s="12"/>
      <c r="DZ428" s="12"/>
      <c r="EA428" s="12"/>
      <c r="EB428" s="12"/>
      <c r="EC428" s="12"/>
      <c r="ED428" s="12"/>
      <c r="EE428" s="12"/>
      <c r="EF428" s="12"/>
      <c r="EG428" s="12"/>
      <c r="EH428" s="12"/>
      <c r="EI428" s="12"/>
      <c r="EJ428" s="12"/>
      <c r="EK428" s="12"/>
      <c r="EL428" s="12"/>
      <c r="EM428" s="12"/>
      <c r="EN428" s="12"/>
      <c r="EO428" s="12"/>
      <c r="EP428" s="12"/>
      <c r="EQ428" s="12"/>
      <c r="ER428" s="12"/>
      <c r="ES428" s="12"/>
      <c r="ET428" s="12"/>
      <c r="EU428" s="12"/>
      <c r="EV428" s="12"/>
      <c r="EW428" s="12"/>
      <c r="EX428" s="12"/>
      <c r="EY428" s="12"/>
      <c r="EZ428" s="12"/>
      <c r="FA428" s="12"/>
      <c r="FB428" s="12"/>
      <c r="FC428" s="12"/>
      <c r="FD428" s="12"/>
      <c r="FE428" s="12"/>
      <c r="FF428" s="12"/>
      <c r="FG428" s="12"/>
      <c r="FH428" s="12"/>
      <c r="FI428" s="12"/>
      <c r="FJ428" s="12"/>
      <c r="FK428" s="12"/>
      <c r="FL428" s="12"/>
      <c r="FM428" s="12"/>
      <c r="FN428" s="12"/>
      <c r="FO428" s="12"/>
      <c r="FP428" s="12"/>
      <c r="FQ428" s="12"/>
      <c r="FR428" s="12"/>
      <c r="FS428" s="12"/>
      <c r="FT428" s="12"/>
      <c r="FU428" s="12"/>
      <c r="FV428" s="12"/>
      <c r="FW428" s="12"/>
      <c r="FX428" s="12"/>
      <c r="FY428" s="12"/>
      <c r="FZ428" s="12"/>
      <c r="GA428" s="12"/>
      <c r="GB428" s="12"/>
    </row>
    <row r="429" spans="1:184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  <c r="EY429" s="12"/>
      <c r="EZ429" s="12"/>
      <c r="FA429" s="12"/>
      <c r="FB429" s="12"/>
      <c r="FC429" s="12"/>
      <c r="FD429" s="12"/>
      <c r="FE429" s="12"/>
      <c r="FF429" s="12"/>
      <c r="FG429" s="12"/>
      <c r="FH429" s="12"/>
      <c r="FI429" s="12"/>
      <c r="FJ429" s="12"/>
      <c r="FK429" s="12"/>
      <c r="FL429" s="12"/>
      <c r="FM429" s="12"/>
      <c r="FN429" s="12"/>
      <c r="FO429" s="12"/>
      <c r="FP429" s="12"/>
      <c r="FQ429" s="12"/>
      <c r="FR429" s="12"/>
      <c r="FS429" s="12"/>
      <c r="FT429" s="12"/>
      <c r="FU429" s="12"/>
      <c r="FV429" s="12"/>
      <c r="FW429" s="12"/>
      <c r="FX429" s="12"/>
      <c r="FY429" s="12"/>
      <c r="FZ429" s="12"/>
      <c r="GA429" s="12"/>
      <c r="GB429" s="12"/>
    </row>
    <row r="430" spans="1:184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  <c r="EY430" s="12"/>
      <c r="EZ430" s="12"/>
      <c r="FA430" s="12"/>
      <c r="FB430" s="12"/>
      <c r="FC430" s="12"/>
      <c r="FD430" s="12"/>
      <c r="FE430" s="12"/>
      <c r="FF430" s="12"/>
      <c r="FG430" s="12"/>
      <c r="FH430" s="12"/>
      <c r="FI430" s="12"/>
      <c r="FJ430" s="12"/>
      <c r="FK430" s="12"/>
      <c r="FL430" s="12"/>
      <c r="FM430" s="12"/>
      <c r="FN430" s="12"/>
      <c r="FO430" s="12"/>
      <c r="FP430" s="12"/>
      <c r="FQ430" s="12"/>
      <c r="FR430" s="12"/>
      <c r="FS430" s="12"/>
      <c r="FT430" s="12"/>
      <c r="FU430" s="12"/>
      <c r="FV430" s="12"/>
      <c r="FW430" s="12"/>
      <c r="FX430" s="12"/>
      <c r="FY430" s="12"/>
      <c r="FZ430" s="12"/>
      <c r="GA430" s="12"/>
      <c r="GB430" s="12"/>
    </row>
    <row r="431" spans="1:184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/>
      <c r="DH431" s="12"/>
      <c r="DI431" s="12"/>
      <c r="DJ431" s="12"/>
      <c r="DK431" s="12"/>
      <c r="DL431" s="12"/>
      <c r="DM431" s="12"/>
      <c r="DN431" s="12"/>
      <c r="DO431" s="12"/>
      <c r="DP431" s="12"/>
      <c r="DQ431" s="12"/>
      <c r="DR431" s="12"/>
      <c r="DS431" s="12"/>
      <c r="DT431" s="12"/>
      <c r="DU431" s="12"/>
      <c r="DV431" s="12"/>
      <c r="DW431" s="12"/>
      <c r="DX431" s="12"/>
      <c r="DY431" s="12"/>
      <c r="DZ431" s="12"/>
      <c r="EA431" s="12"/>
      <c r="EB431" s="12"/>
      <c r="EC431" s="12"/>
      <c r="ED431" s="12"/>
      <c r="EE431" s="12"/>
      <c r="EF431" s="12"/>
      <c r="EG431" s="12"/>
      <c r="EH431" s="12"/>
      <c r="EI431" s="12"/>
      <c r="EJ431" s="12"/>
      <c r="EK431" s="12"/>
      <c r="EL431" s="12"/>
      <c r="EM431" s="12"/>
      <c r="EN431" s="12"/>
      <c r="EO431" s="12"/>
      <c r="EP431" s="12"/>
      <c r="EQ431" s="12"/>
      <c r="ER431" s="12"/>
      <c r="ES431" s="12"/>
      <c r="ET431" s="12"/>
      <c r="EU431" s="12"/>
      <c r="EV431" s="12"/>
      <c r="EW431" s="12"/>
      <c r="EX431" s="12"/>
      <c r="EY431" s="12"/>
      <c r="EZ431" s="12"/>
      <c r="FA431" s="12"/>
      <c r="FB431" s="12"/>
      <c r="FC431" s="12"/>
      <c r="FD431" s="12"/>
      <c r="FE431" s="12"/>
      <c r="FF431" s="12"/>
      <c r="FG431" s="12"/>
      <c r="FH431" s="12"/>
      <c r="FI431" s="12"/>
      <c r="FJ431" s="12"/>
      <c r="FK431" s="12"/>
      <c r="FL431" s="12"/>
      <c r="FM431" s="12"/>
      <c r="FN431" s="12"/>
      <c r="FO431" s="12"/>
      <c r="FP431" s="12"/>
      <c r="FQ431" s="12"/>
      <c r="FR431" s="12"/>
      <c r="FS431" s="12"/>
      <c r="FT431" s="12"/>
      <c r="FU431" s="12"/>
      <c r="FV431" s="12"/>
      <c r="FW431" s="12"/>
      <c r="FX431" s="12"/>
      <c r="FY431" s="12"/>
      <c r="FZ431" s="12"/>
      <c r="GA431" s="12"/>
      <c r="GB431" s="12"/>
    </row>
    <row r="432" spans="1:184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2"/>
      <c r="DO432" s="12"/>
      <c r="DP432" s="12"/>
      <c r="DQ432" s="12"/>
      <c r="DR432" s="12"/>
      <c r="DS432" s="12"/>
      <c r="DT432" s="12"/>
      <c r="DU432" s="12"/>
      <c r="DV432" s="12"/>
      <c r="DW432" s="12"/>
      <c r="DX432" s="12"/>
      <c r="DY432" s="12"/>
      <c r="DZ432" s="12"/>
      <c r="EA432" s="12"/>
      <c r="EB432" s="12"/>
      <c r="EC432" s="12"/>
      <c r="ED432" s="12"/>
      <c r="EE432" s="12"/>
      <c r="EF432" s="12"/>
      <c r="EG432" s="12"/>
      <c r="EH432" s="12"/>
      <c r="EI432" s="12"/>
      <c r="EJ432" s="12"/>
      <c r="EK432" s="12"/>
      <c r="EL432" s="12"/>
      <c r="EM432" s="12"/>
      <c r="EN432" s="12"/>
      <c r="EO432" s="12"/>
      <c r="EP432" s="12"/>
      <c r="EQ432" s="12"/>
      <c r="ER432" s="12"/>
      <c r="ES432" s="12"/>
      <c r="ET432" s="12"/>
      <c r="EU432" s="12"/>
      <c r="EV432" s="12"/>
      <c r="EW432" s="12"/>
      <c r="EX432" s="12"/>
      <c r="EY432" s="12"/>
      <c r="EZ432" s="12"/>
      <c r="FA432" s="12"/>
      <c r="FB432" s="12"/>
      <c r="FC432" s="12"/>
      <c r="FD432" s="12"/>
      <c r="FE432" s="12"/>
      <c r="FF432" s="12"/>
      <c r="FG432" s="12"/>
      <c r="FH432" s="12"/>
      <c r="FI432" s="12"/>
      <c r="FJ432" s="12"/>
      <c r="FK432" s="12"/>
      <c r="FL432" s="12"/>
      <c r="FM432" s="12"/>
      <c r="FN432" s="12"/>
      <c r="FO432" s="12"/>
      <c r="FP432" s="12"/>
      <c r="FQ432" s="12"/>
      <c r="FR432" s="12"/>
      <c r="FS432" s="12"/>
      <c r="FT432" s="12"/>
      <c r="FU432" s="12"/>
      <c r="FV432" s="12"/>
      <c r="FW432" s="12"/>
      <c r="FX432" s="12"/>
      <c r="FY432" s="12"/>
      <c r="FZ432" s="12"/>
      <c r="GA432" s="12"/>
      <c r="GB432" s="12"/>
    </row>
    <row r="433" spans="1:184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/>
      <c r="DK433" s="12"/>
      <c r="DL433" s="12"/>
      <c r="DM433" s="12"/>
      <c r="DN433" s="12"/>
      <c r="DO433" s="12"/>
      <c r="DP433" s="12"/>
      <c r="DQ433" s="12"/>
      <c r="DR433" s="12"/>
      <c r="DS433" s="12"/>
      <c r="DT433" s="12"/>
      <c r="DU433" s="12"/>
      <c r="DV433" s="12"/>
      <c r="DW433" s="12"/>
      <c r="DX433" s="12"/>
      <c r="DY433" s="12"/>
      <c r="DZ433" s="12"/>
      <c r="EA433" s="12"/>
      <c r="EB433" s="12"/>
      <c r="EC433" s="12"/>
      <c r="ED433" s="12"/>
      <c r="EE433" s="12"/>
      <c r="EF433" s="12"/>
      <c r="EG433" s="12"/>
      <c r="EH433" s="12"/>
      <c r="EI433" s="12"/>
      <c r="EJ433" s="12"/>
      <c r="EK433" s="12"/>
      <c r="EL433" s="12"/>
      <c r="EM433" s="12"/>
      <c r="EN433" s="12"/>
      <c r="EO433" s="12"/>
      <c r="EP433" s="12"/>
      <c r="EQ433" s="12"/>
      <c r="ER433" s="12"/>
      <c r="ES433" s="12"/>
      <c r="ET433" s="12"/>
      <c r="EU433" s="12"/>
      <c r="EV433" s="12"/>
      <c r="EW433" s="12"/>
      <c r="EX433" s="12"/>
      <c r="EY433" s="12"/>
      <c r="EZ433" s="12"/>
      <c r="FA433" s="12"/>
      <c r="FB433" s="12"/>
      <c r="FC433" s="12"/>
      <c r="FD433" s="12"/>
      <c r="FE433" s="12"/>
      <c r="FF433" s="12"/>
      <c r="FG433" s="12"/>
      <c r="FH433" s="12"/>
      <c r="FI433" s="12"/>
      <c r="FJ433" s="12"/>
      <c r="FK433" s="12"/>
      <c r="FL433" s="12"/>
      <c r="FM433" s="12"/>
      <c r="FN433" s="12"/>
      <c r="FO433" s="12"/>
      <c r="FP433" s="12"/>
      <c r="FQ433" s="12"/>
      <c r="FR433" s="12"/>
      <c r="FS433" s="12"/>
      <c r="FT433" s="12"/>
      <c r="FU433" s="12"/>
      <c r="FV433" s="12"/>
      <c r="FW433" s="12"/>
      <c r="FX433" s="12"/>
      <c r="FY433" s="12"/>
      <c r="FZ433" s="12"/>
      <c r="GA433" s="12"/>
      <c r="GB433" s="12"/>
    </row>
    <row r="434" spans="1:18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2"/>
      <c r="DO434" s="12"/>
      <c r="DP434" s="12"/>
      <c r="DQ434" s="12"/>
      <c r="DR434" s="12"/>
      <c r="DS434" s="12"/>
      <c r="DT434" s="12"/>
      <c r="DU434" s="12"/>
      <c r="DV434" s="12"/>
      <c r="DW434" s="12"/>
      <c r="DX434" s="12"/>
      <c r="DY434" s="12"/>
      <c r="DZ434" s="12"/>
      <c r="EA434" s="12"/>
      <c r="EB434" s="12"/>
      <c r="EC434" s="12"/>
      <c r="ED434" s="12"/>
      <c r="EE434" s="12"/>
      <c r="EF434" s="12"/>
      <c r="EG434" s="12"/>
      <c r="EH434" s="12"/>
      <c r="EI434" s="12"/>
      <c r="EJ434" s="12"/>
      <c r="EK434" s="12"/>
      <c r="EL434" s="12"/>
      <c r="EM434" s="12"/>
      <c r="EN434" s="12"/>
      <c r="EO434" s="12"/>
      <c r="EP434" s="12"/>
      <c r="EQ434" s="12"/>
      <c r="ER434" s="12"/>
      <c r="ES434" s="12"/>
      <c r="ET434" s="12"/>
      <c r="EU434" s="12"/>
      <c r="EV434" s="12"/>
      <c r="EW434" s="12"/>
      <c r="EX434" s="12"/>
      <c r="EY434" s="12"/>
      <c r="EZ434" s="12"/>
      <c r="FA434" s="12"/>
      <c r="FB434" s="12"/>
      <c r="FC434" s="12"/>
      <c r="FD434" s="12"/>
      <c r="FE434" s="12"/>
      <c r="FF434" s="12"/>
      <c r="FG434" s="12"/>
      <c r="FH434" s="12"/>
      <c r="FI434" s="12"/>
      <c r="FJ434" s="12"/>
      <c r="FK434" s="12"/>
      <c r="FL434" s="12"/>
      <c r="FM434" s="12"/>
      <c r="FN434" s="12"/>
      <c r="FO434" s="12"/>
      <c r="FP434" s="12"/>
      <c r="FQ434" s="12"/>
      <c r="FR434" s="12"/>
      <c r="FS434" s="12"/>
      <c r="FT434" s="12"/>
      <c r="FU434" s="12"/>
      <c r="FV434" s="12"/>
      <c r="FW434" s="12"/>
      <c r="FX434" s="12"/>
      <c r="FY434" s="12"/>
      <c r="FZ434" s="12"/>
      <c r="GA434" s="12"/>
      <c r="GB434" s="12"/>
    </row>
    <row r="435" spans="1:184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2"/>
      <c r="DO435" s="12"/>
      <c r="DP435" s="12"/>
      <c r="DQ435" s="12"/>
      <c r="DR435" s="12"/>
      <c r="DS435" s="12"/>
      <c r="DT435" s="12"/>
      <c r="DU435" s="12"/>
      <c r="DV435" s="12"/>
      <c r="DW435" s="12"/>
      <c r="DX435" s="12"/>
      <c r="DY435" s="12"/>
      <c r="DZ435" s="12"/>
      <c r="EA435" s="12"/>
      <c r="EB435" s="12"/>
      <c r="EC435" s="12"/>
      <c r="ED435" s="12"/>
      <c r="EE435" s="12"/>
      <c r="EF435" s="12"/>
      <c r="EG435" s="12"/>
      <c r="EH435" s="12"/>
      <c r="EI435" s="12"/>
      <c r="EJ435" s="12"/>
      <c r="EK435" s="12"/>
      <c r="EL435" s="12"/>
      <c r="EM435" s="12"/>
      <c r="EN435" s="12"/>
      <c r="EO435" s="12"/>
      <c r="EP435" s="12"/>
      <c r="EQ435" s="12"/>
      <c r="ER435" s="12"/>
      <c r="ES435" s="12"/>
      <c r="ET435" s="12"/>
      <c r="EU435" s="12"/>
      <c r="EV435" s="12"/>
      <c r="EW435" s="12"/>
      <c r="EX435" s="12"/>
      <c r="EY435" s="12"/>
      <c r="EZ435" s="12"/>
      <c r="FA435" s="12"/>
      <c r="FB435" s="12"/>
      <c r="FC435" s="12"/>
      <c r="FD435" s="12"/>
      <c r="FE435" s="12"/>
      <c r="FF435" s="12"/>
      <c r="FG435" s="12"/>
      <c r="FH435" s="12"/>
      <c r="FI435" s="12"/>
      <c r="FJ435" s="12"/>
      <c r="FK435" s="12"/>
      <c r="FL435" s="12"/>
      <c r="FM435" s="12"/>
      <c r="FN435" s="12"/>
      <c r="FO435" s="12"/>
      <c r="FP435" s="12"/>
      <c r="FQ435" s="12"/>
      <c r="FR435" s="12"/>
      <c r="FS435" s="12"/>
      <c r="FT435" s="12"/>
      <c r="FU435" s="12"/>
      <c r="FV435" s="12"/>
      <c r="FW435" s="12"/>
      <c r="FX435" s="12"/>
      <c r="FY435" s="12"/>
      <c r="FZ435" s="12"/>
      <c r="GA435" s="12"/>
      <c r="GB435" s="12"/>
    </row>
    <row r="436" spans="1:184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2"/>
      <c r="DO436" s="12"/>
      <c r="DP436" s="12"/>
      <c r="DQ436" s="12"/>
      <c r="DR436" s="12"/>
      <c r="DS436" s="12"/>
      <c r="DT436" s="12"/>
      <c r="DU436" s="12"/>
      <c r="DV436" s="12"/>
      <c r="DW436" s="12"/>
      <c r="DX436" s="12"/>
      <c r="DY436" s="12"/>
      <c r="DZ436" s="12"/>
      <c r="EA436" s="12"/>
      <c r="EB436" s="12"/>
      <c r="EC436" s="12"/>
      <c r="ED436" s="12"/>
      <c r="EE436" s="12"/>
      <c r="EF436" s="12"/>
      <c r="EG436" s="12"/>
      <c r="EH436" s="12"/>
      <c r="EI436" s="12"/>
      <c r="EJ436" s="12"/>
      <c r="EK436" s="12"/>
      <c r="EL436" s="12"/>
      <c r="EM436" s="12"/>
      <c r="EN436" s="12"/>
      <c r="EO436" s="12"/>
      <c r="EP436" s="12"/>
      <c r="EQ436" s="12"/>
      <c r="ER436" s="12"/>
      <c r="ES436" s="12"/>
      <c r="ET436" s="12"/>
      <c r="EU436" s="12"/>
      <c r="EV436" s="12"/>
      <c r="EW436" s="12"/>
      <c r="EX436" s="12"/>
      <c r="EY436" s="12"/>
      <c r="EZ436" s="12"/>
      <c r="FA436" s="12"/>
      <c r="FB436" s="12"/>
      <c r="FC436" s="12"/>
      <c r="FD436" s="12"/>
      <c r="FE436" s="12"/>
      <c r="FF436" s="12"/>
      <c r="FG436" s="12"/>
      <c r="FH436" s="12"/>
      <c r="FI436" s="12"/>
      <c r="FJ436" s="12"/>
      <c r="FK436" s="12"/>
      <c r="FL436" s="12"/>
      <c r="FM436" s="12"/>
      <c r="FN436" s="12"/>
      <c r="FO436" s="12"/>
      <c r="FP436" s="12"/>
      <c r="FQ436" s="12"/>
      <c r="FR436" s="12"/>
      <c r="FS436" s="12"/>
      <c r="FT436" s="12"/>
      <c r="FU436" s="12"/>
      <c r="FV436" s="12"/>
      <c r="FW436" s="12"/>
      <c r="FX436" s="12"/>
      <c r="FY436" s="12"/>
      <c r="FZ436" s="12"/>
      <c r="GA436" s="12"/>
      <c r="GB436" s="12"/>
    </row>
    <row r="437" spans="1:184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  <c r="DG437" s="12"/>
      <c r="DH437" s="12"/>
      <c r="DI437" s="12"/>
      <c r="DJ437" s="12"/>
      <c r="DK437" s="12"/>
      <c r="DL437" s="12"/>
      <c r="DM437" s="12"/>
      <c r="DN437" s="12"/>
      <c r="DO437" s="12"/>
      <c r="DP437" s="12"/>
      <c r="DQ437" s="12"/>
      <c r="DR437" s="12"/>
      <c r="DS437" s="12"/>
      <c r="DT437" s="12"/>
      <c r="DU437" s="12"/>
      <c r="DV437" s="12"/>
      <c r="DW437" s="12"/>
      <c r="DX437" s="12"/>
      <c r="DY437" s="12"/>
      <c r="DZ437" s="12"/>
      <c r="EA437" s="12"/>
      <c r="EB437" s="12"/>
      <c r="EC437" s="12"/>
      <c r="ED437" s="12"/>
      <c r="EE437" s="12"/>
      <c r="EF437" s="12"/>
      <c r="EG437" s="12"/>
      <c r="EH437" s="12"/>
      <c r="EI437" s="12"/>
      <c r="EJ437" s="12"/>
      <c r="EK437" s="12"/>
      <c r="EL437" s="12"/>
      <c r="EM437" s="12"/>
      <c r="EN437" s="12"/>
      <c r="EO437" s="12"/>
      <c r="EP437" s="12"/>
      <c r="EQ437" s="12"/>
      <c r="ER437" s="12"/>
      <c r="ES437" s="12"/>
      <c r="ET437" s="12"/>
      <c r="EU437" s="12"/>
      <c r="EV437" s="12"/>
      <c r="EW437" s="12"/>
      <c r="EX437" s="12"/>
      <c r="EY437" s="12"/>
      <c r="EZ437" s="12"/>
      <c r="FA437" s="12"/>
      <c r="FB437" s="12"/>
      <c r="FC437" s="12"/>
      <c r="FD437" s="12"/>
      <c r="FE437" s="12"/>
      <c r="FF437" s="12"/>
      <c r="FG437" s="12"/>
      <c r="FH437" s="12"/>
      <c r="FI437" s="12"/>
      <c r="FJ437" s="12"/>
      <c r="FK437" s="12"/>
      <c r="FL437" s="12"/>
      <c r="FM437" s="12"/>
      <c r="FN437" s="12"/>
      <c r="FO437" s="12"/>
      <c r="FP437" s="12"/>
      <c r="FQ437" s="12"/>
      <c r="FR437" s="12"/>
      <c r="FS437" s="12"/>
      <c r="FT437" s="12"/>
      <c r="FU437" s="12"/>
      <c r="FV437" s="12"/>
      <c r="FW437" s="12"/>
      <c r="FX437" s="12"/>
      <c r="FY437" s="12"/>
      <c r="FZ437" s="12"/>
      <c r="GA437" s="12"/>
      <c r="GB437" s="12"/>
    </row>
    <row r="438" spans="1:184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  <c r="EY438" s="12"/>
      <c r="EZ438" s="12"/>
      <c r="FA438" s="12"/>
      <c r="FB438" s="12"/>
      <c r="FC438" s="12"/>
      <c r="FD438" s="12"/>
      <c r="FE438" s="12"/>
      <c r="FF438" s="12"/>
      <c r="FG438" s="12"/>
      <c r="FH438" s="12"/>
      <c r="FI438" s="12"/>
      <c r="FJ438" s="12"/>
      <c r="FK438" s="12"/>
      <c r="FL438" s="12"/>
      <c r="FM438" s="12"/>
      <c r="FN438" s="12"/>
      <c r="FO438" s="12"/>
      <c r="FP438" s="12"/>
      <c r="FQ438" s="12"/>
      <c r="FR438" s="12"/>
      <c r="FS438" s="12"/>
      <c r="FT438" s="12"/>
      <c r="FU438" s="12"/>
      <c r="FV438" s="12"/>
      <c r="FW438" s="12"/>
      <c r="FX438" s="12"/>
      <c r="FY438" s="12"/>
      <c r="FZ438" s="12"/>
      <c r="GA438" s="12"/>
      <c r="GB438" s="12"/>
    </row>
    <row r="439" spans="1:184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  <c r="EY439" s="12"/>
      <c r="EZ439" s="12"/>
      <c r="FA439" s="12"/>
      <c r="FB439" s="12"/>
      <c r="FC439" s="12"/>
      <c r="FD439" s="12"/>
      <c r="FE439" s="12"/>
      <c r="FF439" s="12"/>
      <c r="FG439" s="12"/>
      <c r="FH439" s="12"/>
      <c r="FI439" s="12"/>
      <c r="FJ439" s="12"/>
      <c r="FK439" s="12"/>
      <c r="FL439" s="12"/>
      <c r="FM439" s="12"/>
      <c r="FN439" s="12"/>
      <c r="FO439" s="12"/>
      <c r="FP439" s="12"/>
      <c r="FQ439" s="12"/>
      <c r="FR439" s="12"/>
      <c r="FS439" s="12"/>
      <c r="FT439" s="12"/>
      <c r="FU439" s="12"/>
      <c r="FV439" s="12"/>
      <c r="FW439" s="12"/>
      <c r="FX439" s="12"/>
      <c r="FY439" s="12"/>
      <c r="FZ439" s="12"/>
      <c r="GA439" s="12"/>
      <c r="GB439" s="12"/>
    </row>
    <row r="440" spans="1:184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  <c r="EY440" s="12"/>
      <c r="EZ440" s="12"/>
      <c r="FA440" s="12"/>
      <c r="FB440" s="12"/>
      <c r="FC440" s="12"/>
      <c r="FD440" s="12"/>
      <c r="FE440" s="12"/>
      <c r="FF440" s="12"/>
      <c r="FG440" s="12"/>
      <c r="FH440" s="12"/>
      <c r="FI440" s="12"/>
      <c r="FJ440" s="12"/>
      <c r="FK440" s="12"/>
      <c r="FL440" s="12"/>
      <c r="FM440" s="12"/>
      <c r="FN440" s="12"/>
      <c r="FO440" s="12"/>
      <c r="FP440" s="12"/>
      <c r="FQ440" s="12"/>
      <c r="FR440" s="12"/>
      <c r="FS440" s="12"/>
      <c r="FT440" s="12"/>
      <c r="FU440" s="12"/>
      <c r="FV440" s="12"/>
      <c r="FW440" s="12"/>
      <c r="FX440" s="12"/>
      <c r="FY440" s="12"/>
      <c r="FZ440" s="12"/>
      <c r="GA440" s="12"/>
      <c r="GB440" s="12"/>
    </row>
    <row r="441" spans="1:184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2"/>
      <c r="DO441" s="12"/>
      <c r="DP441" s="12"/>
      <c r="DQ441" s="12"/>
      <c r="DR441" s="12"/>
      <c r="DS441" s="12"/>
      <c r="DT441" s="12"/>
      <c r="DU441" s="12"/>
      <c r="DV441" s="12"/>
      <c r="DW441" s="12"/>
      <c r="DX441" s="12"/>
      <c r="DY441" s="12"/>
      <c r="DZ441" s="12"/>
      <c r="EA441" s="12"/>
      <c r="EB441" s="12"/>
      <c r="EC441" s="12"/>
      <c r="ED441" s="12"/>
      <c r="EE441" s="12"/>
      <c r="EF441" s="12"/>
      <c r="EG441" s="12"/>
      <c r="EH441" s="12"/>
      <c r="EI441" s="12"/>
      <c r="EJ441" s="12"/>
      <c r="EK441" s="12"/>
      <c r="EL441" s="12"/>
      <c r="EM441" s="12"/>
      <c r="EN441" s="12"/>
      <c r="EO441" s="12"/>
      <c r="EP441" s="12"/>
      <c r="EQ441" s="12"/>
      <c r="ER441" s="12"/>
      <c r="ES441" s="12"/>
      <c r="ET441" s="12"/>
      <c r="EU441" s="12"/>
      <c r="EV441" s="12"/>
      <c r="EW441" s="12"/>
      <c r="EX441" s="12"/>
      <c r="EY441" s="12"/>
      <c r="EZ441" s="12"/>
      <c r="FA441" s="12"/>
      <c r="FB441" s="12"/>
      <c r="FC441" s="12"/>
      <c r="FD441" s="12"/>
      <c r="FE441" s="12"/>
      <c r="FF441" s="12"/>
      <c r="FG441" s="12"/>
      <c r="FH441" s="12"/>
      <c r="FI441" s="12"/>
      <c r="FJ441" s="12"/>
      <c r="FK441" s="12"/>
      <c r="FL441" s="12"/>
      <c r="FM441" s="12"/>
      <c r="FN441" s="12"/>
      <c r="FO441" s="12"/>
      <c r="FP441" s="12"/>
      <c r="FQ441" s="12"/>
      <c r="FR441" s="12"/>
      <c r="FS441" s="12"/>
      <c r="FT441" s="12"/>
      <c r="FU441" s="12"/>
      <c r="FV441" s="12"/>
      <c r="FW441" s="12"/>
      <c r="FX441" s="12"/>
      <c r="FY441" s="12"/>
      <c r="FZ441" s="12"/>
      <c r="GA441" s="12"/>
      <c r="GB441" s="12"/>
    </row>
    <row r="442" spans="1:184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2"/>
      <c r="DO442" s="12"/>
      <c r="DP442" s="12"/>
      <c r="DQ442" s="12"/>
      <c r="DR442" s="12"/>
      <c r="DS442" s="12"/>
      <c r="DT442" s="12"/>
      <c r="DU442" s="12"/>
      <c r="DV442" s="12"/>
      <c r="DW442" s="12"/>
      <c r="DX442" s="12"/>
      <c r="DY442" s="12"/>
      <c r="DZ442" s="12"/>
      <c r="EA442" s="12"/>
      <c r="EB442" s="12"/>
      <c r="EC442" s="12"/>
      <c r="ED442" s="12"/>
      <c r="EE442" s="12"/>
      <c r="EF442" s="12"/>
      <c r="EG442" s="12"/>
      <c r="EH442" s="12"/>
      <c r="EI442" s="12"/>
      <c r="EJ442" s="12"/>
      <c r="EK442" s="12"/>
      <c r="EL442" s="12"/>
      <c r="EM442" s="12"/>
      <c r="EN442" s="12"/>
      <c r="EO442" s="12"/>
      <c r="EP442" s="12"/>
      <c r="EQ442" s="12"/>
      <c r="ER442" s="12"/>
      <c r="ES442" s="12"/>
      <c r="ET442" s="12"/>
      <c r="EU442" s="12"/>
      <c r="EV442" s="12"/>
      <c r="EW442" s="12"/>
      <c r="EX442" s="12"/>
      <c r="EY442" s="12"/>
      <c r="EZ442" s="12"/>
      <c r="FA442" s="12"/>
      <c r="FB442" s="12"/>
      <c r="FC442" s="12"/>
      <c r="FD442" s="12"/>
      <c r="FE442" s="12"/>
      <c r="FF442" s="12"/>
      <c r="FG442" s="12"/>
      <c r="FH442" s="12"/>
      <c r="FI442" s="12"/>
      <c r="FJ442" s="12"/>
      <c r="FK442" s="12"/>
      <c r="FL442" s="12"/>
      <c r="FM442" s="12"/>
      <c r="FN442" s="12"/>
      <c r="FO442" s="12"/>
      <c r="FP442" s="12"/>
      <c r="FQ442" s="12"/>
      <c r="FR442" s="12"/>
      <c r="FS442" s="12"/>
      <c r="FT442" s="12"/>
      <c r="FU442" s="12"/>
      <c r="FV442" s="12"/>
      <c r="FW442" s="12"/>
      <c r="FX442" s="12"/>
      <c r="FY442" s="12"/>
      <c r="FZ442" s="12"/>
      <c r="GA442" s="12"/>
      <c r="GB442" s="12"/>
    </row>
    <row r="443" spans="1:184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2"/>
      <c r="DO443" s="12"/>
      <c r="DP443" s="12"/>
      <c r="DQ443" s="12"/>
      <c r="DR443" s="12"/>
      <c r="DS443" s="12"/>
      <c r="DT443" s="12"/>
      <c r="DU443" s="12"/>
      <c r="DV443" s="12"/>
      <c r="DW443" s="12"/>
      <c r="DX443" s="12"/>
      <c r="DY443" s="12"/>
      <c r="DZ443" s="12"/>
      <c r="EA443" s="12"/>
      <c r="EB443" s="12"/>
      <c r="EC443" s="12"/>
      <c r="ED443" s="12"/>
      <c r="EE443" s="12"/>
      <c r="EF443" s="12"/>
      <c r="EG443" s="12"/>
      <c r="EH443" s="12"/>
      <c r="EI443" s="12"/>
      <c r="EJ443" s="12"/>
      <c r="EK443" s="12"/>
      <c r="EL443" s="12"/>
      <c r="EM443" s="12"/>
      <c r="EN443" s="12"/>
      <c r="EO443" s="12"/>
      <c r="EP443" s="12"/>
      <c r="EQ443" s="12"/>
      <c r="ER443" s="12"/>
      <c r="ES443" s="12"/>
      <c r="ET443" s="12"/>
      <c r="EU443" s="12"/>
      <c r="EV443" s="12"/>
      <c r="EW443" s="12"/>
      <c r="EX443" s="12"/>
      <c r="EY443" s="12"/>
      <c r="EZ443" s="12"/>
      <c r="FA443" s="12"/>
      <c r="FB443" s="12"/>
      <c r="FC443" s="12"/>
      <c r="FD443" s="12"/>
      <c r="FE443" s="12"/>
      <c r="FF443" s="12"/>
      <c r="FG443" s="12"/>
      <c r="FH443" s="12"/>
      <c r="FI443" s="12"/>
      <c r="FJ443" s="12"/>
      <c r="FK443" s="12"/>
      <c r="FL443" s="12"/>
      <c r="FM443" s="12"/>
      <c r="FN443" s="12"/>
      <c r="FO443" s="12"/>
      <c r="FP443" s="12"/>
      <c r="FQ443" s="12"/>
      <c r="FR443" s="12"/>
      <c r="FS443" s="12"/>
      <c r="FT443" s="12"/>
      <c r="FU443" s="12"/>
      <c r="FV443" s="12"/>
      <c r="FW443" s="12"/>
      <c r="FX443" s="12"/>
      <c r="FY443" s="12"/>
      <c r="FZ443" s="12"/>
      <c r="GA443" s="12"/>
      <c r="GB443" s="12"/>
    </row>
    <row r="444" spans="1:18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/>
      <c r="DH444" s="12"/>
      <c r="DI444" s="12"/>
      <c r="DJ444" s="12"/>
      <c r="DK444" s="12"/>
      <c r="DL444" s="12"/>
      <c r="DM444" s="12"/>
      <c r="DN444" s="12"/>
      <c r="DO444" s="12"/>
      <c r="DP444" s="12"/>
      <c r="DQ444" s="12"/>
      <c r="DR444" s="12"/>
      <c r="DS444" s="12"/>
      <c r="DT444" s="12"/>
      <c r="DU444" s="12"/>
      <c r="DV444" s="12"/>
      <c r="DW444" s="12"/>
      <c r="DX444" s="12"/>
      <c r="DY444" s="12"/>
      <c r="DZ444" s="12"/>
      <c r="EA444" s="12"/>
      <c r="EB444" s="12"/>
      <c r="EC444" s="12"/>
      <c r="ED444" s="12"/>
      <c r="EE444" s="12"/>
      <c r="EF444" s="12"/>
      <c r="EG444" s="12"/>
      <c r="EH444" s="12"/>
      <c r="EI444" s="12"/>
      <c r="EJ444" s="12"/>
      <c r="EK444" s="12"/>
      <c r="EL444" s="12"/>
      <c r="EM444" s="12"/>
      <c r="EN444" s="12"/>
      <c r="EO444" s="12"/>
      <c r="EP444" s="12"/>
      <c r="EQ444" s="12"/>
      <c r="ER444" s="12"/>
      <c r="ES444" s="12"/>
      <c r="ET444" s="12"/>
      <c r="EU444" s="12"/>
      <c r="EV444" s="12"/>
      <c r="EW444" s="12"/>
      <c r="EX444" s="12"/>
      <c r="EY444" s="12"/>
      <c r="EZ444" s="12"/>
      <c r="FA444" s="12"/>
      <c r="FB444" s="12"/>
      <c r="FC444" s="12"/>
      <c r="FD444" s="12"/>
      <c r="FE444" s="12"/>
      <c r="FF444" s="12"/>
      <c r="FG444" s="12"/>
      <c r="FH444" s="12"/>
      <c r="FI444" s="12"/>
      <c r="FJ444" s="12"/>
      <c r="FK444" s="12"/>
      <c r="FL444" s="12"/>
      <c r="FM444" s="12"/>
      <c r="FN444" s="12"/>
      <c r="FO444" s="12"/>
      <c r="FP444" s="12"/>
      <c r="FQ444" s="12"/>
      <c r="FR444" s="12"/>
      <c r="FS444" s="12"/>
      <c r="FT444" s="12"/>
      <c r="FU444" s="12"/>
      <c r="FV444" s="12"/>
      <c r="FW444" s="12"/>
      <c r="FX444" s="12"/>
      <c r="FY444" s="12"/>
      <c r="FZ444" s="12"/>
      <c r="GA444" s="12"/>
      <c r="GB444" s="12"/>
    </row>
    <row r="445" spans="1:184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/>
      <c r="DH445" s="12"/>
      <c r="DI445" s="12"/>
      <c r="DJ445" s="12"/>
      <c r="DK445" s="12"/>
      <c r="DL445" s="12"/>
      <c r="DM445" s="12"/>
      <c r="DN445" s="12"/>
      <c r="DO445" s="12"/>
      <c r="DP445" s="12"/>
      <c r="DQ445" s="12"/>
      <c r="DR445" s="12"/>
      <c r="DS445" s="12"/>
      <c r="DT445" s="12"/>
      <c r="DU445" s="12"/>
      <c r="DV445" s="12"/>
      <c r="DW445" s="12"/>
      <c r="DX445" s="12"/>
      <c r="DY445" s="12"/>
      <c r="DZ445" s="12"/>
      <c r="EA445" s="12"/>
      <c r="EB445" s="12"/>
      <c r="EC445" s="12"/>
      <c r="ED445" s="12"/>
      <c r="EE445" s="12"/>
      <c r="EF445" s="12"/>
      <c r="EG445" s="12"/>
      <c r="EH445" s="12"/>
      <c r="EI445" s="12"/>
      <c r="EJ445" s="12"/>
      <c r="EK445" s="12"/>
      <c r="EL445" s="12"/>
      <c r="EM445" s="12"/>
      <c r="EN445" s="12"/>
      <c r="EO445" s="12"/>
      <c r="EP445" s="12"/>
      <c r="EQ445" s="12"/>
      <c r="ER445" s="12"/>
      <c r="ES445" s="12"/>
      <c r="ET445" s="12"/>
      <c r="EU445" s="12"/>
      <c r="EV445" s="12"/>
      <c r="EW445" s="12"/>
      <c r="EX445" s="12"/>
      <c r="EY445" s="12"/>
      <c r="EZ445" s="12"/>
      <c r="FA445" s="12"/>
      <c r="FB445" s="12"/>
      <c r="FC445" s="12"/>
      <c r="FD445" s="12"/>
      <c r="FE445" s="12"/>
      <c r="FF445" s="12"/>
      <c r="FG445" s="12"/>
      <c r="FH445" s="12"/>
      <c r="FI445" s="12"/>
      <c r="FJ445" s="12"/>
      <c r="FK445" s="12"/>
      <c r="FL445" s="12"/>
      <c r="FM445" s="12"/>
      <c r="FN445" s="12"/>
      <c r="FO445" s="12"/>
      <c r="FP445" s="12"/>
      <c r="FQ445" s="12"/>
      <c r="FR445" s="12"/>
      <c r="FS445" s="12"/>
      <c r="FT445" s="12"/>
      <c r="FU445" s="12"/>
      <c r="FV445" s="12"/>
      <c r="FW445" s="12"/>
      <c r="FX445" s="12"/>
      <c r="FY445" s="12"/>
      <c r="FZ445" s="12"/>
      <c r="GA445" s="12"/>
      <c r="GB445" s="12"/>
    </row>
    <row r="446" spans="1:184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  <c r="CT446" s="12"/>
      <c r="CU446" s="12"/>
      <c r="CV446" s="12"/>
      <c r="CW446" s="12"/>
      <c r="CX446" s="12"/>
      <c r="CY446" s="12"/>
      <c r="CZ446" s="12"/>
      <c r="DA446" s="12"/>
      <c r="DB446" s="12"/>
      <c r="DC446" s="12"/>
      <c r="DD446" s="12"/>
      <c r="DE446" s="12"/>
      <c r="DF446" s="12"/>
      <c r="DG446" s="12"/>
      <c r="DH446" s="12"/>
      <c r="DI446" s="12"/>
      <c r="DJ446" s="12"/>
      <c r="DK446" s="12"/>
      <c r="DL446" s="12"/>
      <c r="DM446" s="12"/>
      <c r="DN446" s="12"/>
      <c r="DO446" s="12"/>
      <c r="DP446" s="12"/>
      <c r="DQ446" s="12"/>
      <c r="DR446" s="12"/>
      <c r="DS446" s="12"/>
      <c r="DT446" s="12"/>
      <c r="DU446" s="12"/>
      <c r="DV446" s="12"/>
      <c r="DW446" s="12"/>
      <c r="DX446" s="12"/>
      <c r="DY446" s="12"/>
      <c r="DZ446" s="12"/>
      <c r="EA446" s="12"/>
      <c r="EB446" s="12"/>
      <c r="EC446" s="12"/>
      <c r="ED446" s="12"/>
      <c r="EE446" s="12"/>
      <c r="EF446" s="12"/>
      <c r="EG446" s="12"/>
      <c r="EH446" s="12"/>
      <c r="EI446" s="12"/>
      <c r="EJ446" s="12"/>
      <c r="EK446" s="12"/>
      <c r="EL446" s="12"/>
      <c r="EM446" s="12"/>
      <c r="EN446" s="12"/>
      <c r="EO446" s="12"/>
      <c r="EP446" s="12"/>
      <c r="EQ446" s="12"/>
      <c r="ER446" s="12"/>
      <c r="ES446" s="12"/>
      <c r="ET446" s="12"/>
      <c r="EU446" s="12"/>
      <c r="EV446" s="12"/>
      <c r="EW446" s="12"/>
      <c r="EX446" s="12"/>
      <c r="EY446" s="12"/>
      <c r="EZ446" s="12"/>
      <c r="FA446" s="12"/>
      <c r="FB446" s="12"/>
      <c r="FC446" s="12"/>
      <c r="FD446" s="12"/>
      <c r="FE446" s="12"/>
      <c r="FF446" s="12"/>
      <c r="FG446" s="12"/>
      <c r="FH446" s="12"/>
      <c r="FI446" s="12"/>
      <c r="FJ446" s="12"/>
      <c r="FK446" s="12"/>
      <c r="FL446" s="12"/>
      <c r="FM446" s="12"/>
      <c r="FN446" s="12"/>
      <c r="FO446" s="12"/>
      <c r="FP446" s="12"/>
      <c r="FQ446" s="12"/>
      <c r="FR446" s="12"/>
      <c r="FS446" s="12"/>
      <c r="FT446" s="12"/>
      <c r="FU446" s="12"/>
      <c r="FV446" s="12"/>
      <c r="FW446" s="12"/>
      <c r="FX446" s="12"/>
      <c r="FY446" s="12"/>
      <c r="FZ446" s="12"/>
      <c r="GA446" s="12"/>
      <c r="GB446" s="12"/>
    </row>
    <row r="447" spans="1:184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  <c r="CT447" s="12"/>
      <c r="CU447" s="12"/>
      <c r="CV447" s="12"/>
      <c r="CW447" s="12"/>
      <c r="CX447" s="12"/>
      <c r="CY447" s="12"/>
      <c r="CZ447" s="12"/>
      <c r="DA447" s="12"/>
      <c r="DB447" s="12"/>
      <c r="DC447" s="12"/>
      <c r="DD447" s="12"/>
      <c r="DE447" s="12"/>
      <c r="DF447" s="12"/>
      <c r="DG447" s="12"/>
      <c r="DH447" s="12"/>
      <c r="DI447" s="12"/>
      <c r="DJ447" s="12"/>
      <c r="DK447" s="12"/>
      <c r="DL447" s="12"/>
      <c r="DM447" s="12"/>
      <c r="DN447" s="12"/>
      <c r="DO447" s="12"/>
      <c r="DP447" s="12"/>
      <c r="DQ447" s="12"/>
      <c r="DR447" s="12"/>
      <c r="DS447" s="12"/>
      <c r="DT447" s="12"/>
      <c r="DU447" s="12"/>
      <c r="DV447" s="12"/>
      <c r="DW447" s="12"/>
      <c r="DX447" s="12"/>
      <c r="DY447" s="12"/>
      <c r="DZ447" s="12"/>
      <c r="EA447" s="12"/>
      <c r="EB447" s="12"/>
      <c r="EC447" s="12"/>
      <c r="ED447" s="12"/>
      <c r="EE447" s="12"/>
      <c r="EF447" s="12"/>
      <c r="EG447" s="12"/>
      <c r="EH447" s="12"/>
      <c r="EI447" s="12"/>
      <c r="EJ447" s="12"/>
      <c r="EK447" s="12"/>
      <c r="EL447" s="12"/>
      <c r="EM447" s="12"/>
      <c r="EN447" s="12"/>
      <c r="EO447" s="12"/>
      <c r="EP447" s="12"/>
      <c r="EQ447" s="12"/>
      <c r="ER447" s="12"/>
      <c r="ES447" s="12"/>
      <c r="ET447" s="12"/>
      <c r="EU447" s="12"/>
      <c r="EV447" s="12"/>
      <c r="EW447" s="12"/>
      <c r="EX447" s="12"/>
      <c r="EY447" s="12"/>
      <c r="EZ447" s="12"/>
      <c r="FA447" s="12"/>
      <c r="FB447" s="12"/>
      <c r="FC447" s="12"/>
      <c r="FD447" s="12"/>
      <c r="FE447" s="12"/>
      <c r="FF447" s="12"/>
      <c r="FG447" s="12"/>
      <c r="FH447" s="12"/>
      <c r="FI447" s="12"/>
      <c r="FJ447" s="12"/>
      <c r="FK447" s="12"/>
      <c r="FL447" s="12"/>
      <c r="FM447" s="12"/>
      <c r="FN447" s="12"/>
      <c r="FO447" s="12"/>
      <c r="FP447" s="12"/>
      <c r="FQ447" s="12"/>
      <c r="FR447" s="12"/>
      <c r="FS447" s="12"/>
      <c r="FT447" s="12"/>
      <c r="FU447" s="12"/>
      <c r="FV447" s="12"/>
      <c r="FW447" s="12"/>
      <c r="FX447" s="12"/>
      <c r="FY447" s="12"/>
      <c r="FZ447" s="12"/>
      <c r="GA447" s="12"/>
      <c r="GB447" s="12"/>
    </row>
    <row r="448" spans="1:184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  <c r="CT448" s="12"/>
      <c r="CU448" s="12"/>
      <c r="CV448" s="12"/>
      <c r="CW448" s="12"/>
      <c r="CX448" s="12"/>
      <c r="CY448" s="12"/>
      <c r="CZ448" s="12"/>
      <c r="DA448" s="12"/>
      <c r="DB448" s="12"/>
      <c r="DC448" s="12"/>
      <c r="DD448" s="12"/>
      <c r="DE448" s="12"/>
      <c r="DF448" s="12"/>
      <c r="DG448" s="12"/>
      <c r="DH448" s="12"/>
      <c r="DI448" s="12"/>
      <c r="DJ448" s="12"/>
      <c r="DK448" s="12"/>
      <c r="DL448" s="12"/>
      <c r="DM448" s="12"/>
      <c r="DN448" s="12"/>
      <c r="DO448" s="12"/>
      <c r="DP448" s="12"/>
      <c r="DQ448" s="12"/>
      <c r="DR448" s="12"/>
      <c r="DS448" s="12"/>
      <c r="DT448" s="12"/>
      <c r="DU448" s="12"/>
      <c r="DV448" s="12"/>
      <c r="DW448" s="12"/>
      <c r="DX448" s="12"/>
      <c r="DY448" s="12"/>
      <c r="DZ448" s="12"/>
      <c r="EA448" s="12"/>
      <c r="EB448" s="12"/>
      <c r="EC448" s="12"/>
      <c r="ED448" s="12"/>
      <c r="EE448" s="12"/>
      <c r="EF448" s="12"/>
      <c r="EG448" s="12"/>
      <c r="EH448" s="12"/>
      <c r="EI448" s="12"/>
      <c r="EJ448" s="12"/>
      <c r="EK448" s="12"/>
      <c r="EL448" s="12"/>
      <c r="EM448" s="12"/>
      <c r="EN448" s="12"/>
      <c r="EO448" s="12"/>
      <c r="EP448" s="12"/>
      <c r="EQ448" s="12"/>
      <c r="ER448" s="12"/>
      <c r="ES448" s="12"/>
      <c r="ET448" s="12"/>
      <c r="EU448" s="12"/>
      <c r="EV448" s="12"/>
      <c r="EW448" s="12"/>
      <c r="EX448" s="12"/>
      <c r="EY448" s="12"/>
      <c r="EZ448" s="12"/>
      <c r="FA448" s="12"/>
      <c r="FB448" s="12"/>
      <c r="FC448" s="12"/>
      <c r="FD448" s="12"/>
      <c r="FE448" s="12"/>
      <c r="FF448" s="12"/>
      <c r="FG448" s="12"/>
      <c r="FH448" s="12"/>
      <c r="FI448" s="12"/>
      <c r="FJ448" s="12"/>
      <c r="FK448" s="12"/>
      <c r="FL448" s="12"/>
      <c r="FM448" s="12"/>
      <c r="FN448" s="12"/>
      <c r="FO448" s="12"/>
      <c r="FP448" s="12"/>
      <c r="FQ448" s="12"/>
      <c r="FR448" s="12"/>
      <c r="FS448" s="12"/>
      <c r="FT448" s="12"/>
      <c r="FU448" s="12"/>
      <c r="FV448" s="12"/>
      <c r="FW448" s="12"/>
      <c r="FX448" s="12"/>
      <c r="FY448" s="12"/>
      <c r="FZ448" s="12"/>
      <c r="GA448" s="12"/>
      <c r="GB448" s="12"/>
    </row>
    <row r="449" spans="1:184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  <c r="CT449" s="12"/>
      <c r="CU449" s="12"/>
      <c r="CV449" s="12"/>
      <c r="CW449" s="12"/>
      <c r="CX449" s="12"/>
      <c r="CY449" s="12"/>
      <c r="CZ449" s="12"/>
      <c r="DA449" s="12"/>
      <c r="DB449" s="12"/>
      <c r="DC449" s="12"/>
      <c r="DD449" s="12"/>
      <c r="DE449" s="12"/>
      <c r="DF449" s="12"/>
      <c r="DG449" s="12"/>
      <c r="DH449" s="12"/>
      <c r="DI449" s="12"/>
      <c r="DJ449" s="12"/>
      <c r="DK449" s="12"/>
      <c r="DL449" s="12"/>
      <c r="DM449" s="12"/>
      <c r="DN449" s="12"/>
      <c r="DO449" s="12"/>
      <c r="DP449" s="12"/>
      <c r="DQ449" s="12"/>
      <c r="DR449" s="12"/>
      <c r="DS449" s="12"/>
      <c r="DT449" s="12"/>
      <c r="DU449" s="12"/>
      <c r="DV449" s="12"/>
      <c r="DW449" s="12"/>
      <c r="DX449" s="12"/>
      <c r="DY449" s="12"/>
      <c r="DZ449" s="12"/>
      <c r="EA449" s="12"/>
      <c r="EB449" s="12"/>
      <c r="EC449" s="12"/>
      <c r="ED449" s="12"/>
      <c r="EE449" s="12"/>
      <c r="EF449" s="12"/>
      <c r="EG449" s="12"/>
      <c r="EH449" s="12"/>
      <c r="EI449" s="12"/>
      <c r="EJ449" s="12"/>
      <c r="EK449" s="12"/>
      <c r="EL449" s="12"/>
      <c r="EM449" s="12"/>
      <c r="EN449" s="12"/>
      <c r="EO449" s="12"/>
      <c r="EP449" s="12"/>
      <c r="EQ449" s="12"/>
      <c r="ER449" s="12"/>
      <c r="ES449" s="12"/>
      <c r="ET449" s="12"/>
      <c r="EU449" s="12"/>
      <c r="EV449" s="12"/>
      <c r="EW449" s="12"/>
      <c r="EX449" s="12"/>
      <c r="EY449" s="12"/>
      <c r="EZ449" s="12"/>
      <c r="FA449" s="12"/>
      <c r="FB449" s="12"/>
      <c r="FC449" s="12"/>
      <c r="FD449" s="12"/>
      <c r="FE449" s="12"/>
      <c r="FF449" s="12"/>
      <c r="FG449" s="12"/>
      <c r="FH449" s="12"/>
      <c r="FI449" s="12"/>
      <c r="FJ449" s="12"/>
      <c r="FK449" s="12"/>
      <c r="FL449" s="12"/>
      <c r="FM449" s="12"/>
      <c r="FN449" s="12"/>
      <c r="FO449" s="12"/>
      <c r="FP449" s="12"/>
      <c r="FQ449" s="12"/>
      <c r="FR449" s="12"/>
      <c r="FS449" s="12"/>
      <c r="FT449" s="12"/>
      <c r="FU449" s="12"/>
      <c r="FV449" s="12"/>
      <c r="FW449" s="12"/>
      <c r="FX449" s="12"/>
      <c r="FY449" s="12"/>
      <c r="FZ449" s="12"/>
      <c r="GA449" s="12"/>
      <c r="GB449" s="12"/>
    </row>
    <row r="450" spans="1:184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  <c r="CH450" s="12"/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  <c r="CT450" s="12"/>
      <c r="CU450" s="12"/>
      <c r="CV450" s="12"/>
      <c r="CW450" s="12"/>
      <c r="CX450" s="12"/>
      <c r="CY450" s="12"/>
      <c r="CZ450" s="12"/>
      <c r="DA450" s="12"/>
      <c r="DB450" s="12"/>
      <c r="DC450" s="12"/>
      <c r="DD450" s="12"/>
      <c r="DE450" s="12"/>
      <c r="DF450" s="12"/>
      <c r="DG450" s="12"/>
      <c r="DH450" s="12"/>
      <c r="DI450" s="12"/>
      <c r="DJ450" s="12"/>
      <c r="DK450" s="12"/>
      <c r="DL450" s="12"/>
      <c r="DM450" s="12"/>
      <c r="DN450" s="12"/>
      <c r="DO450" s="12"/>
      <c r="DP450" s="12"/>
      <c r="DQ450" s="12"/>
      <c r="DR450" s="12"/>
      <c r="DS450" s="12"/>
      <c r="DT450" s="12"/>
      <c r="DU450" s="12"/>
      <c r="DV450" s="12"/>
      <c r="DW450" s="12"/>
      <c r="DX450" s="12"/>
      <c r="DY450" s="12"/>
      <c r="DZ450" s="12"/>
      <c r="EA450" s="12"/>
      <c r="EB450" s="12"/>
      <c r="EC450" s="12"/>
      <c r="ED450" s="12"/>
      <c r="EE450" s="12"/>
      <c r="EF450" s="12"/>
      <c r="EG450" s="12"/>
      <c r="EH450" s="12"/>
      <c r="EI450" s="12"/>
      <c r="EJ450" s="12"/>
      <c r="EK450" s="12"/>
      <c r="EL450" s="12"/>
      <c r="EM450" s="12"/>
      <c r="EN450" s="12"/>
      <c r="EO450" s="12"/>
      <c r="EP450" s="12"/>
      <c r="EQ450" s="12"/>
      <c r="ER450" s="12"/>
      <c r="ES450" s="12"/>
      <c r="ET450" s="12"/>
      <c r="EU450" s="12"/>
      <c r="EV450" s="12"/>
      <c r="EW450" s="12"/>
      <c r="EX450" s="12"/>
      <c r="EY450" s="12"/>
      <c r="EZ450" s="12"/>
      <c r="FA450" s="12"/>
      <c r="FB450" s="12"/>
      <c r="FC450" s="12"/>
      <c r="FD450" s="12"/>
      <c r="FE450" s="12"/>
      <c r="FF450" s="12"/>
      <c r="FG450" s="12"/>
      <c r="FH450" s="12"/>
      <c r="FI450" s="12"/>
      <c r="FJ450" s="12"/>
      <c r="FK450" s="12"/>
      <c r="FL450" s="12"/>
      <c r="FM450" s="12"/>
      <c r="FN450" s="12"/>
      <c r="FO450" s="12"/>
      <c r="FP450" s="12"/>
      <c r="FQ450" s="12"/>
      <c r="FR450" s="12"/>
      <c r="FS450" s="12"/>
      <c r="FT450" s="12"/>
      <c r="FU450" s="12"/>
      <c r="FV450" s="12"/>
      <c r="FW450" s="12"/>
      <c r="FX450" s="12"/>
      <c r="FY450" s="12"/>
      <c r="FZ450" s="12"/>
      <c r="GA450" s="12"/>
      <c r="GB450" s="12"/>
    </row>
    <row r="451" spans="1:184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  <c r="CT451" s="12"/>
      <c r="CU451" s="12"/>
      <c r="CV451" s="12"/>
      <c r="CW451" s="12"/>
      <c r="CX451" s="12"/>
      <c r="CY451" s="12"/>
      <c r="CZ451" s="12"/>
      <c r="DA451" s="12"/>
      <c r="DB451" s="12"/>
      <c r="DC451" s="12"/>
      <c r="DD451" s="12"/>
      <c r="DE451" s="12"/>
      <c r="DF451" s="12"/>
      <c r="DG451" s="12"/>
      <c r="DH451" s="12"/>
      <c r="DI451" s="12"/>
      <c r="DJ451" s="12"/>
      <c r="DK451" s="12"/>
      <c r="DL451" s="12"/>
      <c r="DM451" s="12"/>
      <c r="DN451" s="12"/>
      <c r="DO451" s="12"/>
      <c r="DP451" s="12"/>
      <c r="DQ451" s="12"/>
      <c r="DR451" s="12"/>
      <c r="DS451" s="12"/>
      <c r="DT451" s="12"/>
      <c r="DU451" s="12"/>
      <c r="DV451" s="12"/>
      <c r="DW451" s="12"/>
      <c r="DX451" s="12"/>
      <c r="DY451" s="12"/>
      <c r="DZ451" s="12"/>
      <c r="EA451" s="12"/>
      <c r="EB451" s="12"/>
      <c r="EC451" s="12"/>
      <c r="ED451" s="12"/>
      <c r="EE451" s="12"/>
      <c r="EF451" s="12"/>
      <c r="EG451" s="12"/>
      <c r="EH451" s="12"/>
      <c r="EI451" s="12"/>
      <c r="EJ451" s="12"/>
      <c r="EK451" s="12"/>
      <c r="EL451" s="12"/>
      <c r="EM451" s="12"/>
      <c r="EN451" s="12"/>
      <c r="EO451" s="12"/>
      <c r="EP451" s="12"/>
      <c r="EQ451" s="12"/>
      <c r="ER451" s="12"/>
      <c r="ES451" s="12"/>
      <c r="ET451" s="12"/>
      <c r="EU451" s="12"/>
      <c r="EV451" s="12"/>
      <c r="EW451" s="12"/>
      <c r="EX451" s="12"/>
      <c r="EY451" s="12"/>
      <c r="EZ451" s="12"/>
      <c r="FA451" s="12"/>
      <c r="FB451" s="12"/>
      <c r="FC451" s="12"/>
      <c r="FD451" s="12"/>
      <c r="FE451" s="12"/>
      <c r="FF451" s="12"/>
      <c r="FG451" s="12"/>
      <c r="FH451" s="12"/>
      <c r="FI451" s="12"/>
      <c r="FJ451" s="12"/>
      <c r="FK451" s="12"/>
      <c r="FL451" s="12"/>
      <c r="FM451" s="12"/>
      <c r="FN451" s="12"/>
      <c r="FO451" s="12"/>
      <c r="FP451" s="12"/>
      <c r="FQ451" s="12"/>
      <c r="FR451" s="12"/>
      <c r="FS451" s="12"/>
      <c r="FT451" s="12"/>
      <c r="FU451" s="12"/>
      <c r="FV451" s="12"/>
      <c r="FW451" s="12"/>
      <c r="FX451" s="12"/>
      <c r="FY451" s="12"/>
      <c r="FZ451" s="12"/>
      <c r="GA451" s="12"/>
      <c r="GB451" s="12"/>
    </row>
    <row r="452" spans="1:184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2"/>
      <c r="DO452" s="12"/>
      <c r="DP452" s="12"/>
      <c r="DQ452" s="12"/>
      <c r="DR452" s="12"/>
      <c r="DS452" s="12"/>
      <c r="DT452" s="12"/>
      <c r="DU452" s="12"/>
      <c r="DV452" s="12"/>
      <c r="DW452" s="12"/>
      <c r="DX452" s="12"/>
      <c r="DY452" s="12"/>
      <c r="DZ452" s="12"/>
      <c r="EA452" s="12"/>
      <c r="EB452" s="12"/>
      <c r="EC452" s="12"/>
      <c r="ED452" s="12"/>
      <c r="EE452" s="12"/>
      <c r="EF452" s="12"/>
      <c r="EG452" s="12"/>
      <c r="EH452" s="12"/>
      <c r="EI452" s="12"/>
      <c r="EJ452" s="12"/>
      <c r="EK452" s="12"/>
      <c r="EL452" s="12"/>
      <c r="EM452" s="12"/>
      <c r="EN452" s="12"/>
      <c r="EO452" s="12"/>
      <c r="EP452" s="12"/>
      <c r="EQ452" s="12"/>
      <c r="ER452" s="12"/>
      <c r="ES452" s="12"/>
      <c r="ET452" s="12"/>
      <c r="EU452" s="12"/>
      <c r="EV452" s="12"/>
      <c r="EW452" s="12"/>
      <c r="EX452" s="12"/>
      <c r="EY452" s="12"/>
      <c r="EZ452" s="12"/>
      <c r="FA452" s="12"/>
      <c r="FB452" s="12"/>
      <c r="FC452" s="12"/>
      <c r="FD452" s="12"/>
      <c r="FE452" s="12"/>
      <c r="FF452" s="12"/>
      <c r="FG452" s="12"/>
      <c r="FH452" s="12"/>
      <c r="FI452" s="12"/>
      <c r="FJ452" s="12"/>
      <c r="FK452" s="12"/>
      <c r="FL452" s="12"/>
      <c r="FM452" s="12"/>
      <c r="FN452" s="12"/>
      <c r="FO452" s="12"/>
      <c r="FP452" s="12"/>
      <c r="FQ452" s="12"/>
      <c r="FR452" s="12"/>
      <c r="FS452" s="12"/>
      <c r="FT452" s="12"/>
      <c r="FU452" s="12"/>
      <c r="FV452" s="12"/>
      <c r="FW452" s="12"/>
      <c r="FX452" s="12"/>
      <c r="FY452" s="12"/>
      <c r="FZ452" s="12"/>
      <c r="GA452" s="12"/>
      <c r="GB452" s="12"/>
    </row>
    <row r="453" spans="1:184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  <c r="EL453" s="12"/>
      <c r="EM453" s="12"/>
      <c r="EN453" s="12"/>
      <c r="EO453" s="12"/>
      <c r="EP453" s="12"/>
      <c r="EQ453" s="12"/>
      <c r="ER453" s="12"/>
      <c r="ES453" s="12"/>
      <c r="ET453" s="12"/>
      <c r="EU453" s="12"/>
      <c r="EV453" s="12"/>
      <c r="EW453" s="12"/>
      <c r="EX453" s="12"/>
      <c r="EY453" s="12"/>
      <c r="EZ453" s="12"/>
      <c r="FA453" s="12"/>
      <c r="FB453" s="12"/>
      <c r="FC453" s="12"/>
      <c r="FD453" s="12"/>
      <c r="FE453" s="12"/>
      <c r="FF453" s="12"/>
      <c r="FG453" s="12"/>
      <c r="FH453" s="12"/>
      <c r="FI453" s="12"/>
      <c r="FJ453" s="12"/>
      <c r="FK453" s="12"/>
      <c r="FL453" s="12"/>
      <c r="FM453" s="12"/>
      <c r="FN453" s="12"/>
      <c r="FO453" s="12"/>
      <c r="FP453" s="12"/>
      <c r="FQ453" s="12"/>
      <c r="FR453" s="12"/>
      <c r="FS453" s="12"/>
      <c r="FT453" s="12"/>
      <c r="FU453" s="12"/>
      <c r="FV453" s="12"/>
      <c r="FW453" s="12"/>
      <c r="FX453" s="12"/>
      <c r="FY453" s="12"/>
      <c r="FZ453" s="12"/>
      <c r="GA453" s="12"/>
      <c r="GB453" s="12"/>
    </row>
    <row r="454" spans="1:18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  <c r="EY454" s="12"/>
      <c r="EZ454" s="12"/>
      <c r="FA454" s="12"/>
      <c r="FB454" s="12"/>
      <c r="FC454" s="12"/>
      <c r="FD454" s="12"/>
      <c r="FE454" s="12"/>
      <c r="FF454" s="12"/>
      <c r="FG454" s="12"/>
      <c r="FH454" s="12"/>
      <c r="FI454" s="12"/>
      <c r="FJ454" s="12"/>
      <c r="FK454" s="12"/>
      <c r="FL454" s="12"/>
      <c r="FM454" s="12"/>
      <c r="FN454" s="12"/>
      <c r="FO454" s="12"/>
      <c r="FP454" s="12"/>
      <c r="FQ454" s="12"/>
      <c r="FR454" s="12"/>
      <c r="FS454" s="12"/>
      <c r="FT454" s="12"/>
      <c r="FU454" s="12"/>
      <c r="FV454" s="12"/>
      <c r="FW454" s="12"/>
      <c r="FX454" s="12"/>
      <c r="FY454" s="12"/>
      <c r="FZ454" s="12"/>
      <c r="GA454" s="12"/>
      <c r="GB454" s="12"/>
    </row>
    <row r="455" spans="1:184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2"/>
      <c r="DO455" s="12"/>
      <c r="DP455" s="12"/>
      <c r="DQ455" s="12"/>
      <c r="DR455" s="12"/>
      <c r="DS455" s="12"/>
      <c r="DT455" s="12"/>
      <c r="DU455" s="12"/>
      <c r="DV455" s="12"/>
      <c r="DW455" s="12"/>
      <c r="DX455" s="12"/>
      <c r="DY455" s="12"/>
      <c r="DZ455" s="12"/>
      <c r="EA455" s="12"/>
      <c r="EB455" s="12"/>
      <c r="EC455" s="12"/>
      <c r="ED455" s="12"/>
      <c r="EE455" s="12"/>
      <c r="EF455" s="12"/>
      <c r="EG455" s="12"/>
      <c r="EH455" s="12"/>
      <c r="EI455" s="12"/>
      <c r="EJ455" s="12"/>
      <c r="EK455" s="12"/>
      <c r="EL455" s="12"/>
      <c r="EM455" s="12"/>
      <c r="EN455" s="12"/>
      <c r="EO455" s="12"/>
      <c r="EP455" s="12"/>
      <c r="EQ455" s="12"/>
      <c r="ER455" s="12"/>
      <c r="ES455" s="12"/>
      <c r="ET455" s="12"/>
      <c r="EU455" s="12"/>
      <c r="EV455" s="12"/>
      <c r="EW455" s="12"/>
      <c r="EX455" s="12"/>
      <c r="EY455" s="12"/>
      <c r="EZ455" s="12"/>
      <c r="FA455" s="12"/>
      <c r="FB455" s="12"/>
      <c r="FC455" s="12"/>
      <c r="FD455" s="12"/>
      <c r="FE455" s="12"/>
      <c r="FF455" s="12"/>
      <c r="FG455" s="12"/>
      <c r="FH455" s="12"/>
      <c r="FI455" s="12"/>
      <c r="FJ455" s="12"/>
      <c r="FK455" s="12"/>
      <c r="FL455" s="12"/>
      <c r="FM455" s="12"/>
      <c r="FN455" s="12"/>
      <c r="FO455" s="12"/>
      <c r="FP455" s="12"/>
      <c r="FQ455" s="12"/>
      <c r="FR455" s="12"/>
      <c r="FS455" s="12"/>
      <c r="FT455" s="12"/>
      <c r="FU455" s="12"/>
      <c r="FV455" s="12"/>
      <c r="FW455" s="12"/>
      <c r="FX455" s="12"/>
      <c r="FY455" s="12"/>
      <c r="FZ455" s="12"/>
      <c r="GA455" s="12"/>
      <c r="GB455" s="12"/>
    </row>
    <row r="456" spans="1:184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2"/>
      <c r="DO456" s="12"/>
      <c r="DP456" s="12"/>
      <c r="DQ456" s="12"/>
      <c r="DR456" s="12"/>
      <c r="DS456" s="12"/>
      <c r="DT456" s="12"/>
      <c r="DU456" s="12"/>
      <c r="DV456" s="12"/>
      <c r="DW456" s="12"/>
      <c r="DX456" s="12"/>
      <c r="DY456" s="12"/>
      <c r="DZ456" s="12"/>
      <c r="EA456" s="12"/>
      <c r="EB456" s="12"/>
      <c r="EC456" s="12"/>
      <c r="ED456" s="12"/>
      <c r="EE456" s="12"/>
      <c r="EF456" s="12"/>
      <c r="EG456" s="12"/>
      <c r="EH456" s="12"/>
      <c r="EI456" s="12"/>
      <c r="EJ456" s="12"/>
      <c r="EK456" s="12"/>
      <c r="EL456" s="12"/>
      <c r="EM456" s="12"/>
      <c r="EN456" s="12"/>
      <c r="EO456" s="12"/>
      <c r="EP456" s="12"/>
      <c r="EQ456" s="12"/>
      <c r="ER456" s="12"/>
      <c r="ES456" s="12"/>
      <c r="ET456" s="12"/>
      <c r="EU456" s="12"/>
      <c r="EV456" s="12"/>
      <c r="EW456" s="12"/>
      <c r="EX456" s="12"/>
      <c r="EY456" s="12"/>
      <c r="EZ456" s="12"/>
      <c r="FA456" s="12"/>
      <c r="FB456" s="12"/>
      <c r="FC456" s="12"/>
      <c r="FD456" s="12"/>
      <c r="FE456" s="12"/>
      <c r="FF456" s="12"/>
      <c r="FG456" s="12"/>
      <c r="FH456" s="12"/>
      <c r="FI456" s="12"/>
      <c r="FJ456" s="12"/>
      <c r="FK456" s="12"/>
      <c r="FL456" s="12"/>
      <c r="FM456" s="12"/>
      <c r="FN456" s="12"/>
      <c r="FO456" s="12"/>
      <c r="FP456" s="12"/>
      <c r="FQ456" s="12"/>
      <c r="FR456" s="12"/>
      <c r="FS456" s="12"/>
      <c r="FT456" s="12"/>
      <c r="FU456" s="12"/>
      <c r="FV456" s="12"/>
      <c r="FW456" s="12"/>
      <c r="FX456" s="12"/>
      <c r="FY456" s="12"/>
      <c r="FZ456" s="12"/>
      <c r="GA456" s="12"/>
      <c r="GB456" s="12"/>
    </row>
    <row r="457" spans="1:184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2"/>
      <c r="DO457" s="12"/>
      <c r="DP457" s="12"/>
      <c r="DQ457" s="12"/>
      <c r="DR457" s="12"/>
      <c r="DS457" s="12"/>
      <c r="DT457" s="12"/>
      <c r="DU457" s="12"/>
      <c r="DV457" s="12"/>
      <c r="DW457" s="12"/>
      <c r="DX457" s="12"/>
      <c r="DY457" s="12"/>
      <c r="DZ457" s="12"/>
      <c r="EA457" s="12"/>
      <c r="EB457" s="12"/>
      <c r="EC457" s="12"/>
      <c r="ED457" s="12"/>
      <c r="EE457" s="12"/>
      <c r="EF457" s="12"/>
      <c r="EG457" s="12"/>
      <c r="EH457" s="12"/>
      <c r="EI457" s="12"/>
      <c r="EJ457" s="12"/>
      <c r="EK457" s="12"/>
      <c r="EL457" s="12"/>
      <c r="EM457" s="12"/>
      <c r="EN457" s="12"/>
      <c r="EO457" s="12"/>
      <c r="EP457" s="12"/>
      <c r="EQ457" s="12"/>
      <c r="ER457" s="12"/>
      <c r="ES457" s="12"/>
      <c r="ET457" s="12"/>
      <c r="EU457" s="12"/>
      <c r="EV457" s="12"/>
      <c r="EW457" s="12"/>
      <c r="EX457" s="12"/>
      <c r="EY457" s="12"/>
      <c r="EZ457" s="12"/>
      <c r="FA457" s="12"/>
      <c r="FB457" s="12"/>
      <c r="FC457" s="12"/>
      <c r="FD457" s="12"/>
      <c r="FE457" s="12"/>
      <c r="FF457" s="12"/>
      <c r="FG457" s="12"/>
      <c r="FH457" s="12"/>
      <c r="FI457" s="12"/>
      <c r="FJ457" s="12"/>
      <c r="FK457" s="12"/>
      <c r="FL457" s="12"/>
      <c r="FM457" s="12"/>
      <c r="FN457" s="12"/>
      <c r="FO457" s="12"/>
      <c r="FP457" s="12"/>
      <c r="FQ457" s="12"/>
      <c r="FR457" s="12"/>
      <c r="FS457" s="12"/>
      <c r="FT457" s="12"/>
      <c r="FU457" s="12"/>
      <c r="FV457" s="12"/>
      <c r="FW457" s="12"/>
      <c r="FX457" s="12"/>
      <c r="FY457" s="12"/>
      <c r="FZ457" s="12"/>
      <c r="GA457" s="12"/>
      <c r="GB457" s="12"/>
    </row>
    <row r="458" spans="1:184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  <c r="EY458" s="12"/>
      <c r="EZ458" s="12"/>
      <c r="FA458" s="12"/>
      <c r="FB458" s="12"/>
      <c r="FC458" s="12"/>
      <c r="FD458" s="12"/>
      <c r="FE458" s="12"/>
      <c r="FF458" s="12"/>
      <c r="FG458" s="12"/>
      <c r="FH458" s="12"/>
      <c r="FI458" s="12"/>
      <c r="FJ458" s="12"/>
      <c r="FK458" s="12"/>
      <c r="FL458" s="12"/>
      <c r="FM458" s="12"/>
      <c r="FN458" s="12"/>
      <c r="FO458" s="12"/>
      <c r="FP458" s="12"/>
      <c r="FQ458" s="12"/>
      <c r="FR458" s="12"/>
      <c r="FS458" s="12"/>
      <c r="FT458" s="12"/>
      <c r="FU458" s="12"/>
      <c r="FV458" s="12"/>
      <c r="FW458" s="12"/>
      <c r="FX458" s="12"/>
      <c r="FY458" s="12"/>
      <c r="FZ458" s="12"/>
      <c r="GA458" s="12"/>
      <c r="GB458" s="12"/>
    </row>
    <row r="459" spans="1:184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2"/>
      <c r="DO459" s="12"/>
      <c r="DP459" s="12"/>
      <c r="DQ459" s="12"/>
      <c r="DR459" s="12"/>
      <c r="DS459" s="12"/>
      <c r="DT459" s="12"/>
      <c r="DU459" s="12"/>
      <c r="DV459" s="12"/>
      <c r="DW459" s="12"/>
      <c r="DX459" s="12"/>
      <c r="DY459" s="12"/>
      <c r="DZ459" s="12"/>
      <c r="EA459" s="12"/>
      <c r="EB459" s="12"/>
      <c r="EC459" s="12"/>
      <c r="ED459" s="12"/>
      <c r="EE459" s="12"/>
      <c r="EF459" s="12"/>
      <c r="EG459" s="12"/>
      <c r="EH459" s="12"/>
      <c r="EI459" s="12"/>
      <c r="EJ459" s="12"/>
      <c r="EK459" s="12"/>
      <c r="EL459" s="12"/>
      <c r="EM459" s="12"/>
      <c r="EN459" s="12"/>
      <c r="EO459" s="12"/>
      <c r="EP459" s="12"/>
      <c r="EQ459" s="12"/>
      <c r="ER459" s="12"/>
      <c r="ES459" s="12"/>
      <c r="ET459" s="12"/>
      <c r="EU459" s="12"/>
      <c r="EV459" s="12"/>
      <c r="EW459" s="12"/>
      <c r="EX459" s="12"/>
      <c r="EY459" s="12"/>
      <c r="EZ459" s="12"/>
      <c r="FA459" s="12"/>
      <c r="FB459" s="12"/>
      <c r="FC459" s="12"/>
      <c r="FD459" s="12"/>
      <c r="FE459" s="12"/>
      <c r="FF459" s="12"/>
      <c r="FG459" s="12"/>
      <c r="FH459" s="12"/>
      <c r="FI459" s="12"/>
      <c r="FJ459" s="12"/>
      <c r="FK459" s="12"/>
      <c r="FL459" s="12"/>
      <c r="FM459" s="12"/>
      <c r="FN459" s="12"/>
      <c r="FO459" s="12"/>
      <c r="FP459" s="12"/>
      <c r="FQ459" s="12"/>
      <c r="FR459" s="12"/>
      <c r="FS459" s="12"/>
      <c r="FT459" s="12"/>
      <c r="FU459" s="12"/>
      <c r="FV459" s="12"/>
      <c r="FW459" s="12"/>
      <c r="FX459" s="12"/>
      <c r="FY459" s="12"/>
      <c r="FZ459" s="12"/>
      <c r="GA459" s="12"/>
      <c r="GB459" s="12"/>
    </row>
    <row r="460" spans="1:184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2"/>
      <c r="DO460" s="12"/>
      <c r="DP460" s="12"/>
      <c r="DQ460" s="12"/>
      <c r="DR460" s="12"/>
      <c r="DS460" s="12"/>
      <c r="DT460" s="12"/>
      <c r="DU460" s="12"/>
      <c r="DV460" s="12"/>
      <c r="DW460" s="12"/>
      <c r="DX460" s="12"/>
      <c r="DY460" s="12"/>
      <c r="DZ460" s="12"/>
      <c r="EA460" s="12"/>
      <c r="EB460" s="12"/>
      <c r="EC460" s="12"/>
      <c r="ED460" s="12"/>
      <c r="EE460" s="12"/>
      <c r="EF460" s="12"/>
      <c r="EG460" s="12"/>
      <c r="EH460" s="12"/>
      <c r="EI460" s="12"/>
      <c r="EJ460" s="12"/>
      <c r="EK460" s="12"/>
      <c r="EL460" s="12"/>
      <c r="EM460" s="12"/>
      <c r="EN460" s="12"/>
      <c r="EO460" s="12"/>
      <c r="EP460" s="12"/>
      <c r="EQ460" s="12"/>
      <c r="ER460" s="12"/>
      <c r="ES460" s="12"/>
      <c r="ET460" s="12"/>
      <c r="EU460" s="12"/>
      <c r="EV460" s="12"/>
      <c r="EW460" s="12"/>
      <c r="EX460" s="12"/>
      <c r="EY460" s="12"/>
      <c r="EZ460" s="12"/>
      <c r="FA460" s="12"/>
      <c r="FB460" s="12"/>
      <c r="FC460" s="12"/>
      <c r="FD460" s="12"/>
      <c r="FE460" s="12"/>
      <c r="FF460" s="12"/>
      <c r="FG460" s="12"/>
      <c r="FH460" s="12"/>
      <c r="FI460" s="12"/>
      <c r="FJ460" s="12"/>
      <c r="FK460" s="12"/>
      <c r="FL460" s="12"/>
      <c r="FM460" s="12"/>
      <c r="FN460" s="12"/>
      <c r="FO460" s="12"/>
      <c r="FP460" s="12"/>
      <c r="FQ460" s="12"/>
      <c r="FR460" s="12"/>
      <c r="FS460" s="12"/>
      <c r="FT460" s="12"/>
      <c r="FU460" s="12"/>
      <c r="FV460" s="12"/>
      <c r="FW460" s="12"/>
      <c r="FX460" s="12"/>
      <c r="FY460" s="12"/>
      <c r="FZ460" s="12"/>
      <c r="GA460" s="12"/>
      <c r="GB460" s="12"/>
    </row>
    <row r="461" spans="1:184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2"/>
      <c r="DO461" s="12"/>
      <c r="DP461" s="12"/>
      <c r="DQ461" s="12"/>
      <c r="DR461" s="12"/>
      <c r="DS461" s="12"/>
      <c r="DT461" s="12"/>
      <c r="DU461" s="12"/>
      <c r="DV461" s="12"/>
      <c r="DW461" s="12"/>
      <c r="DX461" s="12"/>
      <c r="DY461" s="12"/>
      <c r="DZ461" s="12"/>
      <c r="EA461" s="12"/>
      <c r="EB461" s="12"/>
      <c r="EC461" s="12"/>
      <c r="ED461" s="12"/>
      <c r="EE461" s="12"/>
      <c r="EF461" s="12"/>
      <c r="EG461" s="12"/>
      <c r="EH461" s="12"/>
      <c r="EI461" s="12"/>
      <c r="EJ461" s="12"/>
      <c r="EK461" s="12"/>
      <c r="EL461" s="12"/>
      <c r="EM461" s="12"/>
      <c r="EN461" s="12"/>
      <c r="EO461" s="12"/>
      <c r="EP461" s="12"/>
      <c r="EQ461" s="12"/>
      <c r="ER461" s="12"/>
      <c r="ES461" s="12"/>
      <c r="ET461" s="12"/>
      <c r="EU461" s="12"/>
      <c r="EV461" s="12"/>
      <c r="EW461" s="12"/>
      <c r="EX461" s="12"/>
      <c r="EY461" s="12"/>
      <c r="EZ461" s="12"/>
      <c r="FA461" s="12"/>
      <c r="FB461" s="12"/>
      <c r="FC461" s="12"/>
      <c r="FD461" s="12"/>
      <c r="FE461" s="12"/>
      <c r="FF461" s="12"/>
      <c r="FG461" s="12"/>
      <c r="FH461" s="12"/>
      <c r="FI461" s="12"/>
      <c r="FJ461" s="12"/>
      <c r="FK461" s="12"/>
      <c r="FL461" s="12"/>
      <c r="FM461" s="12"/>
      <c r="FN461" s="12"/>
      <c r="FO461" s="12"/>
      <c r="FP461" s="12"/>
      <c r="FQ461" s="12"/>
      <c r="FR461" s="12"/>
      <c r="FS461" s="12"/>
      <c r="FT461" s="12"/>
      <c r="FU461" s="12"/>
      <c r="FV461" s="12"/>
      <c r="FW461" s="12"/>
      <c r="FX461" s="12"/>
      <c r="FY461" s="12"/>
      <c r="FZ461" s="12"/>
      <c r="GA461" s="12"/>
      <c r="GB461" s="12"/>
    </row>
    <row r="462" spans="1:184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  <c r="EN462" s="12"/>
      <c r="EO462" s="12"/>
      <c r="EP462" s="12"/>
      <c r="EQ462" s="12"/>
      <c r="ER462" s="12"/>
      <c r="ES462" s="12"/>
      <c r="ET462" s="12"/>
      <c r="EU462" s="12"/>
      <c r="EV462" s="12"/>
      <c r="EW462" s="12"/>
      <c r="EX462" s="12"/>
      <c r="EY462" s="12"/>
      <c r="EZ462" s="12"/>
      <c r="FA462" s="12"/>
      <c r="FB462" s="12"/>
      <c r="FC462" s="12"/>
      <c r="FD462" s="12"/>
      <c r="FE462" s="12"/>
      <c r="FF462" s="12"/>
      <c r="FG462" s="12"/>
      <c r="FH462" s="12"/>
      <c r="FI462" s="12"/>
      <c r="FJ462" s="12"/>
      <c r="FK462" s="12"/>
      <c r="FL462" s="12"/>
      <c r="FM462" s="12"/>
      <c r="FN462" s="12"/>
      <c r="FO462" s="12"/>
      <c r="FP462" s="12"/>
      <c r="FQ462" s="12"/>
      <c r="FR462" s="12"/>
      <c r="FS462" s="12"/>
      <c r="FT462" s="12"/>
      <c r="FU462" s="12"/>
      <c r="FV462" s="12"/>
      <c r="FW462" s="12"/>
      <c r="FX462" s="12"/>
      <c r="FY462" s="12"/>
      <c r="FZ462" s="12"/>
      <c r="GA462" s="12"/>
      <c r="GB462" s="12"/>
    </row>
    <row r="463" spans="1:184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/>
      <c r="DH463" s="12"/>
      <c r="DI463" s="12"/>
      <c r="DJ463" s="12"/>
      <c r="DK463" s="12"/>
      <c r="DL463" s="12"/>
      <c r="DM463" s="12"/>
      <c r="DN463" s="12"/>
      <c r="DO463" s="12"/>
      <c r="DP463" s="12"/>
      <c r="DQ463" s="12"/>
      <c r="DR463" s="12"/>
      <c r="DS463" s="12"/>
      <c r="DT463" s="12"/>
      <c r="DU463" s="12"/>
      <c r="DV463" s="12"/>
      <c r="DW463" s="12"/>
      <c r="DX463" s="12"/>
      <c r="DY463" s="12"/>
      <c r="DZ463" s="12"/>
      <c r="EA463" s="12"/>
      <c r="EB463" s="12"/>
      <c r="EC463" s="12"/>
      <c r="ED463" s="12"/>
      <c r="EE463" s="12"/>
      <c r="EF463" s="12"/>
      <c r="EG463" s="12"/>
      <c r="EH463" s="12"/>
      <c r="EI463" s="12"/>
      <c r="EJ463" s="12"/>
      <c r="EK463" s="12"/>
      <c r="EL463" s="12"/>
      <c r="EM463" s="12"/>
      <c r="EN463" s="12"/>
      <c r="EO463" s="12"/>
      <c r="EP463" s="12"/>
      <c r="EQ463" s="12"/>
      <c r="ER463" s="12"/>
      <c r="ES463" s="12"/>
      <c r="ET463" s="12"/>
      <c r="EU463" s="12"/>
      <c r="EV463" s="12"/>
      <c r="EW463" s="12"/>
      <c r="EX463" s="12"/>
      <c r="EY463" s="12"/>
      <c r="EZ463" s="12"/>
      <c r="FA463" s="12"/>
      <c r="FB463" s="12"/>
      <c r="FC463" s="12"/>
      <c r="FD463" s="12"/>
      <c r="FE463" s="12"/>
      <c r="FF463" s="12"/>
      <c r="FG463" s="12"/>
      <c r="FH463" s="12"/>
      <c r="FI463" s="12"/>
      <c r="FJ463" s="12"/>
      <c r="FK463" s="12"/>
      <c r="FL463" s="12"/>
      <c r="FM463" s="12"/>
      <c r="FN463" s="12"/>
      <c r="FO463" s="12"/>
      <c r="FP463" s="12"/>
      <c r="FQ463" s="12"/>
      <c r="FR463" s="12"/>
      <c r="FS463" s="12"/>
      <c r="FT463" s="12"/>
      <c r="FU463" s="12"/>
      <c r="FV463" s="12"/>
      <c r="FW463" s="12"/>
      <c r="FX463" s="12"/>
      <c r="FY463" s="12"/>
      <c r="FZ463" s="12"/>
      <c r="GA463" s="12"/>
      <c r="GB463" s="12"/>
    </row>
    <row r="464" spans="1:18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  <c r="DG464" s="12"/>
      <c r="DH464" s="12"/>
      <c r="DI464" s="12"/>
      <c r="DJ464" s="12"/>
      <c r="DK464" s="12"/>
      <c r="DL464" s="12"/>
      <c r="DM464" s="12"/>
      <c r="DN464" s="12"/>
      <c r="DO464" s="12"/>
      <c r="DP464" s="12"/>
      <c r="DQ464" s="12"/>
      <c r="DR464" s="12"/>
      <c r="DS464" s="12"/>
      <c r="DT464" s="12"/>
      <c r="DU464" s="12"/>
      <c r="DV464" s="12"/>
      <c r="DW464" s="12"/>
      <c r="DX464" s="12"/>
      <c r="DY464" s="12"/>
      <c r="DZ464" s="12"/>
      <c r="EA464" s="12"/>
      <c r="EB464" s="12"/>
      <c r="EC464" s="12"/>
      <c r="ED464" s="12"/>
      <c r="EE464" s="12"/>
      <c r="EF464" s="12"/>
      <c r="EG464" s="12"/>
      <c r="EH464" s="12"/>
      <c r="EI464" s="12"/>
      <c r="EJ464" s="12"/>
      <c r="EK464" s="12"/>
      <c r="EL464" s="12"/>
      <c r="EM464" s="12"/>
      <c r="EN464" s="12"/>
      <c r="EO464" s="12"/>
      <c r="EP464" s="12"/>
      <c r="EQ464" s="12"/>
      <c r="ER464" s="12"/>
      <c r="ES464" s="12"/>
      <c r="ET464" s="12"/>
      <c r="EU464" s="12"/>
      <c r="EV464" s="12"/>
      <c r="EW464" s="12"/>
      <c r="EX464" s="12"/>
      <c r="EY464" s="12"/>
      <c r="EZ464" s="12"/>
      <c r="FA464" s="12"/>
      <c r="FB464" s="12"/>
      <c r="FC464" s="12"/>
      <c r="FD464" s="12"/>
      <c r="FE464" s="12"/>
      <c r="FF464" s="12"/>
      <c r="FG464" s="12"/>
      <c r="FH464" s="12"/>
      <c r="FI464" s="12"/>
      <c r="FJ464" s="12"/>
      <c r="FK464" s="12"/>
      <c r="FL464" s="12"/>
      <c r="FM464" s="12"/>
      <c r="FN464" s="12"/>
      <c r="FO464" s="12"/>
      <c r="FP464" s="12"/>
      <c r="FQ464" s="12"/>
      <c r="FR464" s="12"/>
      <c r="FS464" s="12"/>
      <c r="FT464" s="12"/>
      <c r="FU464" s="12"/>
      <c r="FV464" s="12"/>
      <c r="FW464" s="12"/>
      <c r="FX464" s="12"/>
      <c r="FY464" s="12"/>
      <c r="FZ464" s="12"/>
      <c r="GA464" s="12"/>
      <c r="GB464" s="12"/>
    </row>
    <row r="465" spans="1:184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  <c r="DO465" s="12"/>
      <c r="DP465" s="12"/>
      <c r="DQ465" s="12"/>
      <c r="DR465" s="12"/>
      <c r="DS465" s="12"/>
      <c r="DT465" s="12"/>
      <c r="DU465" s="12"/>
      <c r="DV465" s="12"/>
      <c r="DW465" s="12"/>
      <c r="DX465" s="12"/>
      <c r="DY465" s="12"/>
      <c r="DZ465" s="12"/>
      <c r="EA465" s="12"/>
      <c r="EB465" s="12"/>
      <c r="EC465" s="12"/>
      <c r="ED465" s="12"/>
      <c r="EE465" s="12"/>
      <c r="EF465" s="12"/>
      <c r="EG465" s="12"/>
      <c r="EH465" s="12"/>
      <c r="EI465" s="12"/>
      <c r="EJ465" s="12"/>
      <c r="EK465" s="12"/>
      <c r="EL465" s="12"/>
      <c r="EM465" s="12"/>
      <c r="EN465" s="12"/>
      <c r="EO465" s="12"/>
      <c r="EP465" s="12"/>
      <c r="EQ465" s="12"/>
      <c r="ER465" s="12"/>
      <c r="ES465" s="12"/>
      <c r="ET465" s="12"/>
      <c r="EU465" s="12"/>
      <c r="EV465" s="12"/>
      <c r="EW465" s="12"/>
      <c r="EX465" s="12"/>
      <c r="EY465" s="12"/>
      <c r="EZ465" s="12"/>
      <c r="FA465" s="12"/>
      <c r="FB465" s="12"/>
      <c r="FC465" s="12"/>
      <c r="FD465" s="12"/>
      <c r="FE465" s="12"/>
      <c r="FF465" s="12"/>
      <c r="FG465" s="12"/>
      <c r="FH465" s="12"/>
      <c r="FI465" s="12"/>
      <c r="FJ465" s="12"/>
      <c r="FK465" s="12"/>
      <c r="FL465" s="12"/>
      <c r="FM465" s="12"/>
      <c r="FN465" s="12"/>
      <c r="FO465" s="12"/>
      <c r="FP465" s="12"/>
      <c r="FQ465" s="12"/>
      <c r="FR465" s="12"/>
      <c r="FS465" s="12"/>
      <c r="FT465" s="12"/>
      <c r="FU465" s="12"/>
      <c r="FV465" s="12"/>
      <c r="FW465" s="12"/>
      <c r="FX465" s="12"/>
      <c r="FY465" s="12"/>
      <c r="FZ465" s="12"/>
      <c r="GA465" s="12"/>
      <c r="GB465" s="12"/>
    </row>
    <row r="466" spans="1:184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  <c r="DO466" s="12"/>
      <c r="DP466" s="12"/>
      <c r="DQ466" s="12"/>
      <c r="DR466" s="12"/>
      <c r="DS466" s="12"/>
      <c r="DT466" s="12"/>
      <c r="DU466" s="12"/>
      <c r="DV466" s="12"/>
      <c r="DW466" s="12"/>
      <c r="DX466" s="12"/>
      <c r="DY466" s="12"/>
      <c r="DZ466" s="12"/>
      <c r="EA466" s="12"/>
      <c r="EB466" s="12"/>
      <c r="EC466" s="12"/>
      <c r="ED466" s="12"/>
      <c r="EE466" s="12"/>
      <c r="EF466" s="12"/>
      <c r="EG466" s="12"/>
      <c r="EH466" s="12"/>
      <c r="EI466" s="12"/>
      <c r="EJ466" s="12"/>
      <c r="EK466" s="12"/>
      <c r="EL466" s="12"/>
      <c r="EM466" s="12"/>
      <c r="EN466" s="12"/>
      <c r="EO466" s="12"/>
      <c r="EP466" s="12"/>
      <c r="EQ466" s="12"/>
      <c r="ER466" s="12"/>
      <c r="ES466" s="12"/>
      <c r="ET466" s="12"/>
      <c r="EU466" s="12"/>
      <c r="EV466" s="12"/>
      <c r="EW466" s="12"/>
      <c r="EX466" s="12"/>
      <c r="EY466" s="12"/>
      <c r="EZ466" s="12"/>
      <c r="FA466" s="12"/>
      <c r="FB466" s="12"/>
      <c r="FC466" s="12"/>
      <c r="FD466" s="12"/>
      <c r="FE466" s="12"/>
      <c r="FF466" s="12"/>
      <c r="FG466" s="12"/>
      <c r="FH466" s="12"/>
      <c r="FI466" s="12"/>
      <c r="FJ466" s="12"/>
      <c r="FK466" s="12"/>
      <c r="FL466" s="12"/>
      <c r="FM466" s="12"/>
      <c r="FN466" s="12"/>
      <c r="FO466" s="12"/>
      <c r="FP466" s="12"/>
      <c r="FQ466" s="12"/>
      <c r="FR466" s="12"/>
      <c r="FS466" s="12"/>
      <c r="FT466" s="12"/>
      <c r="FU466" s="12"/>
      <c r="FV466" s="12"/>
      <c r="FW466" s="12"/>
      <c r="FX466" s="12"/>
      <c r="FY466" s="12"/>
      <c r="FZ466" s="12"/>
      <c r="GA466" s="12"/>
      <c r="GB466" s="12"/>
    </row>
    <row r="467" spans="1:184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  <c r="DO467" s="12"/>
      <c r="DP467" s="12"/>
      <c r="DQ467" s="12"/>
      <c r="DR467" s="12"/>
      <c r="DS467" s="12"/>
      <c r="DT467" s="12"/>
      <c r="DU467" s="12"/>
      <c r="DV467" s="12"/>
      <c r="DW467" s="12"/>
      <c r="DX467" s="12"/>
      <c r="DY467" s="12"/>
      <c r="DZ467" s="12"/>
      <c r="EA467" s="12"/>
      <c r="EB467" s="12"/>
      <c r="EC467" s="12"/>
      <c r="ED467" s="12"/>
      <c r="EE467" s="12"/>
      <c r="EF467" s="12"/>
      <c r="EG467" s="12"/>
      <c r="EH467" s="12"/>
      <c r="EI467" s="12"/>
      <c r="EJ467" s="12"/>
      <c r="EK467" s="12"/>
      <c r="EL467" s="12"/>
      <c r="EM467" s="12"/>
      <c r="EN467" s="12"/>
      <c r="EO467" s="12"/>
      <c r="EP467" s="12"/>
      <c r="EQ467" s="12"/>
      <c r="ER467" s="12"/>
      <c r="ES467" s="12"/>
      <c r="ET467" s="12"/>
      <c r="EU467" s="12"/>
      <c r="EV467" s="12"/>
      <c r="EW467" s="12"/>
      <c r="EX467" s="12"/>
      <c r="EY467" s="12"/>
      <c r="EZ467" s="12"/>
      <c r="FA467" s="12"/>
      <c r="FB467" s="12"/>
      <c r="FC467" s="12"/>
      <c r="FD467" s="12"/>
      <c r="FE467" s="12"/>
      <c r="FF467" s="12"/>
      <c r="FG467" s="12"/>
      <c r="FH467" s="12"/>
      <c r="FI467" s="12"/>
      <c r="FJ467" s="12"/>
      <c r="FK467" s="12"/>
      <c r="FL467" s="12"/>
      <c r="FM467" s="12"/>
      <c r="FN467" s="12"/>
      <c r="FO467" s="12"/>
      <c r="FP467" s="12"/>
      <c r="FQ467" s="12"/>
      <c r="FR467" s="12"/>
      <c r="FS467" s="12"/>
      <c r="FT467" s="12"/>
      <c r="FU467" s="12"/>
      <c r="FV467" s="12"/>
      <c r="FW467" s="12"/>
      <c r="FX467" s="12"/>
      <c r="FY467" s="12"/>
      <c r="FZ467" s="12"/>
      <c r="GA467" s="12"/>
      <c r="GB467" s="12"/>
    </row>
    <row r="468" spans="1:184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  <c r="CY468" s="12"/>
      <c r="CZ468" s="12"/>
      <c r="DA468" s="12"/>
      <c r="DB468" s="12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  <c r="DO468" s="12"/>
      <c r="DP468" s="12"/>
      <c r="DQ468" s="12"/>
      <c r="DR468" s="12"/>
      <c r="DS468" s="12"/>
      <c r="DT468" s="12"/>
      <c r="DU468" s="12"/>
      <c r="DV468" s="12"/>
      <c r="DW468" s="12"/>
      <c r="DX468" s="12"/>
      <c r="DY468" s="12"/>
      <c r="DZ468" s="12"/>
      <c r="EA468" s="12"/>
      <c r="EB468" s="12"/>
      <c r="EC468" s="12"/>
      <c r="ED468" s="12"/>
      <c r="EE468" s="12"/>
      <c r="EF468" s="12"/>
      <c r="EG468" s="12"/>
      <c r="EH468" s="12"/>
      <c r="EI468" s="12"/>
      <c r="EJ468" s="12"/>
      <c r="EK468" s="12"/>
      <c r="EL468" s="12"/>
      <c r="EM468" s="12"/>
      <c r="EN468" s="12"/>
      <c r="EO468" s="12"/>
      <c r="EP468" s="12"/>
      <c r="EQ468" s="12"/>
      <c r="ER468" s="12"/>
      <c r="ES468" s="12"/>
      <c r="ET468" s="12"/>
      <c r="EU468" s="12"/>
      <c r="EV468" s="12"/>
      <c r="EW468" s="12"/>
      <c r="EX468" s="12"/>
      <c r="EY468" s="12"/>
      <c r="EZ468" s="12"/>
      <c r="FA468" s="12"/>
      <c r="FB468" s="12"/>
      <c r="FC468" s="12"/>
      <c r="FD468" s="12"/>
      <c r="FE468" s="12"/>
      <c r="FF468" s="12"/>
      <c r="FG468" s="12"/>
      <c r="FH468" s="12"/>
      <c r="FI468" s="12"/>
      <c r="FJ468" s="12"/>
      <c r="FK468" s="12"/>
      <c r="FL468" s="12"/>
      <c r="FM468" s="12"/>
      <c r="FN468" s="12"/>
      <c r="FO468" s="12"/>
      <c r="FP468" s="12"/>
      <c r="FQ468" s="12"/>
      <c r="FR468" s="12"/>
      <c r="FS468" s="12"/>
      <c r="FT468" s="12"/>
      <c r="FU468" s="12"/>
      <c r="FV468" s="12"/>
      <c r="FW468" s="12"/>
      <c r="FX468" s="12"/>
      <c r="FY468" s="12"/>
      <c r="FZ468" s="12"/>
      <c r="GA468" s="12"/>
      <c r="GB468" s="12"/>
    </row>
    <row r="469" spans="1:184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  <c r="CY469" s="12"/>
      <c r="CZ469" s="12"/>
      <c r="DA469" s="12"/>
      <c r="DB469" s="12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  <c r="DO469" s="12"/>
      <c r="DP469" s="12"/>
      <c r="DQ469" s="12"/>
      <c r="DR469" s="12"/>
      <c r="DS469" s="12"/>
      <c r="DT469" s="12"/>
      <c r="DU469" s="12"/>
      <c r="DV469" s="12"/>
      <c r="DW469" s="12"/>
      <c r="DX469" s="12"/>
      <c r="DY469" s="12"/>
      <c r="DZ469" s="12"/>
      <c r="EA469" s="12"/>
      <c r="EB469" s="12"/>
      <c r="EC469" s="12"/>
      <c r="ED469" s="12"/>
      <c r="EE469" s="12"/>
      <c r="EF469" s="12"/>
      <c r="EG469" s="12"/>
      <c r="EH469" s="12"/>
      <c r="EI469" s="12"/>
      <c r="EJ469" s="12"/>
      <c r="EK469" s="12"/>
      <c r="EL469" s="12"/>
      <c r="EM469" s="12"/>
      <c r="EN469" s="12"/>
      <c r="EO469" s="12"/>
      <c r="EP469" s="12"/>
      <c r="EQ469" s="12"/>
      <c r="ER469" s="12"/>
      <c r="ES469" s="12"/>
      <c r="ET469" s="12"/>
      <c r="EU469" s="12"/>
      <c r="EV469" s="12"/>
      <c r="EW469" s="12"/>
      <c r="EX469" s="12"/>
      <c r="EY469" s="12"/>
      <c r="EZ469" s="12"/>
      <c r="FA469" s="12"/>
      <c r="FB469" s="12"/>
      <c r="FC469" s="12"/>
      <c r="FD469" s="12"/>
      <c r="FE469" s="12"/>
      <c r="FF469" s="12"/>
      <c r="FG469" s="12"/>
      <c r="FH469" s="12"/>
      <c r="FI469" s="12"/>
      <c r="FJ469" s="12"/>
      <c r="FK469" s="12"/>
      <c r="FL469" s="12"/>
      <c r="FM469" s="12"/>
      <c r="FN469" s="12"/>
      <c r="FO469" s="12"/>
      <c r="FP469" s="12"/>
      <c r="FQ469" s="12"/>
      <c r="FR469" s="12"/>
      <c r="FS469" s="12"/>
      <c r="FT469" s="12"/>
      <c r="FU469" s="12"/>
      <c r="FV469" s="12"/>
      <c r="FW469" s="12"/>
      <c r="FX469" s="12"/>
      <c r="FY469" s="12"/>
      <c r="FZ469" s="12"/>
      <c r="GA469" s="12"/>
      <c r="GB469" s="12"/>
    </row>
    <row r="470" spans="1:184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  <c r="CY470" s="12"/>
      <c r="CZ470" s="12"/>
      <c r="DA470" s="12"/>
      <c r="DB470" s="12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  <c r="DO470" s="12"/>
      <c r="DP470" s="12"/>
      <c r="DQ470" s="12"/>
      <c r="DR470" s="12"/>
      <c r="DS470" s="12"/>
      <c r="DT470" s="12"/>
      <c r="DU470" s="12"/>
      <c r="DV470" s="12"/>
      <c r="DW470" s="12"/>
      <c r="DX470" s="12"/>
      <c r="DY470" s="12"/>
      <c r="DZ470" s="12"/>
      <c r="EA470" s="12"/>
      <c r="EB470" s="12"/>
      <c r="EC470" s="12"/>
      <c r="ED470" s="12"/>
      <c r="EE470" s="12"/>
      <c r="EF470" s="12"/>
      <c r="EG470" s="12"/>
      <c r="EH470" s="12"/>
      <c r="EI470" s="12"/>
      <c r="EJ470" s="12"/>
      <c r="EK470" s="12"/>
      <c r="EL470" s="12"/>
      <c r="EM470" s="12"/>
      <c r="EN470" s="12"/>
      <c r="EO470" s="12"/>
      <c r="EP470" s="12"/>
      <c r="EQ470" s="12"/>
      <c r="ER470" s="12"/>
      <c r="ES470" s="12"/>
      <c r="ET470" s="12"/>
      <c r="EU470" s="12"/>
      <c r="EV470" s="12"/>
      <c r="EW470" s="12"/>
      <c r="EX470" s="12"/>
      <c r="EY470" s="12"/>
      <c r="EZ470" s="12"/>
      <c r="FA470" s="12"/>
      <c r="FB470" s="12"/>
      <c r="FC470" s="12"/>
      <c r="FD470" s="12"/>
      <c r="FE470" s="12"/>
      <c r="FF470" s="12"/>
      <c r="FG470" s="12"/>
      <c r="FH470" s="12"/>
      <c r="FI470" s="12"/>
      <c r="FJ470" s="12"/>
      <c r="FK470" s="12"/>
      <c r="FL470" s="12"/>
      <c r="FM470" s="12"/>
      <c r="FN470" s="12"/>
      <c r="FO470" s="12"/>
      <c r="FP470" s="12"/>
      <c r="FQ470" s="12"/>
      <c r="FR470" s="12"/>
      <c r="FS470" s="12"/>
      <c r="FT470" s="12"/>
      <c r="FU470" s="12"/>
      <c r="FV470" s="12"/>
      <c r="FW470" s="12"/>
      <c r="FX470" s="12"/>
      <c r="FY470" s="12"/>
      <c r="FZ470" s="12"/>
      <c r="GA470" s="12"/>
      <c r="GB470" s="12"/>
    </row>
    <row r="471" spans="1:184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  <c r="CY471" s="12"/>
      <c r="CZ471" s="12"/>
      <c r="DA471" s="12"/>
      <c r="DB471" s="12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  <c r="DO471" s="12"/>
      <c r="DP471" s="12"/>
      <c r="DQ471" s="12"/>
      <c r="DR471" s="12"/>
      <c r="DS471" s="12"/>
      <c r="DT471" s="12"/>
      <c r="DU471" s="12"/>
      <c r="DV471" s="12"/>
      <c r="DW471" s="12"/>
      <c r="DX471" s="12"/>
      <c r="DY471" s="12"/>
      <c r="DZ471" s="12"/>
      <c r="EA471" s="12"/>
      <c r="EB471" s="12"/>
      <c r="EC471" s="12"/>
      <c r="ED471" s="12"/>
      <c r="EE471" s="12"/>
      <c r="EF471" s="12"/>
      <c r="EG471" s="12"/>
      <c r="EH471" s="12"/>
      <c r="EI471" s="12"/>
      <c r="EJ471" s="12"/>
      <c r="EK471" s="12"/>
      <c r="EL471" s="12"/>
      <c r="EM471" s="12"/>
      <c r="EN471" s="12"/>
      <c r="EO471" s="12"/>
      <c r="EP471" s="12"/>
      <c r="EQ471" s="12"/>
      <c r="ER471" s="12"/>
      <c r="ES471" s="12"/>
      <c r="ET471" s="12"/>
      <c r="EU471" s="12"/>
      <c r="EV471" s="12"/>
      <c r="EW471" s="12"/>
      <c r="EX471" s="12"/>
      <c r="EY471" s="12"/>
      <c r="EZ471" s="12"/>
      <c r="FA471" s="12"/>
      <c r="FB471" s="12"/>
      <c r="FC471" s="12"/>
      <c r="FD471" s="12"/>
      <c r="FE471" s="12"/>
      <c r="FF471" s="12"/>
      <c r="FG471" s="12"/>
      <c r="FH471" s="12"/>
      <c r="FI471" s="12"/>
      <c r="FJ471" s="12"/>
      <c r="FK471" s="12"/>
      <c r="FL471" s="12"/>
      <c r="FM471" s="12"/>
      <c r="FN471" s="12"/>
      <c r="FO471" s="12"/>
      <c r="FP471" s="12"/>
      <c r="FQ471" s="12"/>
      <c r="FR471" s="12"/>
      <c r="FS471" s="12"/>
      <c r="FT471" s="12"/>
      <c r="FU471" s="12"/>
      <c r="FV471" s="12"/>
      <c r="FW471" s="12"/>
      <c r="FX471" s="12"/>
      <c r="FY471" s="12"/>
      <c r="FZ471" s="12"/>
      <c r="GA471" s="12"/>
      <c r="GB471" s="12"/>
    </row>
    <row r="472" spans="1:184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  <c r="CY472" s="12"/>
      <c r="CZ472" s="12"/>
      <c r="DA472" s="12"/>
      <c r="DB472" s="12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  <c r="DO472" s="12"/>
      <c r="DP472" s="12"/>
      <c r="DQ472" s="12"/>
      <c r="DR472" s="12"/>
      <c r="DS472" s="12"/>
      <c r="DT472" s="12"/>
      <c r="DU472" s="12"/>
      <c r="DV472" s="12"/>
      <c r="DW472" s="12"/>
      <c r="DX472" s="12"/>
      <c r="DY472" s="12"/>
      <c r="DZ472" s="12"/>
      <c r="EA472" s="12"/>
      <c r="EB472" s="12"/>
      <c r="EC472" s="12"/>
      <c r="ED472" s="12"/>
      <c r="EE472" s="12"/>
      <c r="EF472" s="12"/>
      <c r="EG472" s="12"/>
      <c r="EH472" s="12"/>
      <c r="EI472" s="12"/>
      <c r="EJ472" s="12"/>
      <c r="EK472" s="12"/>
      <c r="EL472" s="12"/>
      <c r="EM472" s="12"/>
      <c r="EN472" s="12"/>
      <c r="EO472" s="12"/>
      <c r="EP472" s="12"/>
      <c r="EQ472" s="12"/>
      <c r="ER472" s="12"/>
      <c r="ES472" s="12"/>
      <c r="ET472" s="12"/>
      <c r="EU472" s="12"/>
      <c r="EV472" s="12"/>
      <c r="EW472" s="12"/>
      <c r="EX472" s="12"/>
      <c r="EY472" s="12"/>
      <c r="EZ472" s="12"/>
      <c r="FA472" s="12"/>
      <c r="FB472" s="12"/>
      <c r="FC472" s="12"/>
      <c r="FD472" s="12"/>
      <c r="FE472" s="12"/>
      <c r="FF472" s="12"/>
      <c r="FG472" s="12"/>
      <c r="FH472" s="12"/>
      <c r="FI472" s="12"/>
      <c r="FJ472" s="12"/>
      <c r="FK472" s="12"/>
      <c r="FL472" s="12"/>
      <c r="FM472" s="12"/>
      <c r="FN472" s="12"/>
      <c r="FO472" s="12"/>
      <c r="FP472" s="12"/>
      <c r="FQ472" s="12"/>
      <c r="FR472" s="12"/>
      <c r="FS472" s="12"/>
      <c r="FT472" s="12"/>
      <c r="FU472" s="12"/>
      <c r="FV472" s="12"/>
      <c r="FW472" s="12"/>
      <c r="FX472" s="12"/>
      <c r="FY472" s="12"/>
      <c r="FZ472" s="12"/>
      <c r="GA472" s="12"/>
      <c r="GB472" s="12"/>
    </row>
    <row r="473" spans="1:184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/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  <c r="CT473" s="12"/>
      <c r="CU473" s="12"/>
      <c r="CV473" s="12"/>
      <c r="CW473" s="12"/>
      <c r="CX473" s="12"/>
      <c r="CY473" s="12"/>
      <c r="CZ473" s="12"/>
      <c r="DA473" s="12"/>
      <c r="DB473" s="12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  <c r="DO473" s="12"/>
      <c r="DP473" s="12"/>
      <c r="DQ473" s="12"/>
      <c r="DR473" s="12"/>
      <c r="DS473" s="12"/>
      <c r="DT473" s="12"/>
      <c r="DU473" s="12"/>
      <c r="DV473" s="12"/>
      <c r="DW473" s="12"/>
      <c r="DX473" s="12"/>
      <c r="DY473" s="12"/>
      <c r="DZ473" s="12"/>
      <c r="EA473" s="12"/>
      <c r="EB473" s="12"/>
      <c r="EC473" s="12"/>
      <c r="ED473" s="12"/>
      <c r="EE473" s="12"/>
      <c r="EF473" s="12"/>
      <c r="EG473" s="12"/>
      <c r="EH473" s="12"/>
      <c r="EI473" s="12"/>
      <c r="EJ473" s="12"/>
      <c r="EK473" s="12"/>
      <c r="EL473" s="12"/>
      <c r="EM473" s="12"/>
      <c r="EN473" s="12"/>
      <c r="EO473" s="12"/>
      <c r="EP473" s="12"/>
      <c r="EQ473" s="12"/>
      <c r="ER473" s="12"/>
      <c r="ES473" s="12"/>
      <c r="ET473" s="12"/>
      <c r="EU473" s="12"/>
      <c r="EV473" s="12"/>
      <c r="EW473" s="12"/>
      <c r="EX473" s="12"/>
      <c r="EY473" s="12"/>
      <c r="EZ473" s="12"/>
      <c r="FA473" s="12"/>
      <c r="FB473" s="12"/>
      <c r="FC473" s="12"/>
      <c r="FD473" s="12"/>
      <c r="FE473" s="12"/>
      <c r="FF473" s="12"/>
      <c r="FG473" s="12"/>
      <c r="FH473" s="12"/>
      <c r="FI473" s="12"/>
      <c r="FJ473" s="12"/>
      <c r="FK473" s="12"/>
      <c r="FL473" s="12"/>
      <c r="FM473" s="12"/>
      <c r="FN473" s="12"/>
      <c r="FO473" s="12"/>
      <c r="FP473" s="12"/>
      <c r="FQ473" s="12"/>
      <c r="FR473" s="12"/>
      <c r="FS473" s="12"/>
      <c r="FT473" s="12"/>
      <c r="FU473" s="12"/>
      <c r="FV473" s="12"/>
      <c r="FW473" s="12"/>
      <c r="FX473" s="12"/>
      <c r="FY473" s="12"/>
      <c r="FZ473" s="12"/>
      <c r="GA473" s="12"/>
      <c r="GB473" s="12"/>
    </row>
    <row r="474" spans="1:18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  <c r="EY474" s="12"/>
      <c r="EZ474" s="12"/>
      <c r="FA474" s="12"/>
      <c r="FB474" s="12"/>
      <c r="FC474" s="12"/>
      <c r="FD474" s="12"/>
      <c r="FE474" s="12"/>
      <c r="FF474" s="12"/>
      <c r="FG474" s="12"/>
      <c r="FH474" s="12"/>
      <c r="FI474" s="12"/>
      <c r="FJ474" s="12"/>
      <c r="FK474" s="12"/>
      <c r="FL474" s="12"/>
      <c r="FM474" s="12"/>
      <c r="FN474" s="12"/>
      <c r="FO474" s="12"/>
      <c r="FP474" s="12"/>
      <c r="FQ474" s="12"/>
      <c r="FR474" s="12"/>
      <c r="FS474" s="12"/>
      <c r="FT474" s="12"/>
      <c r="FU474" s="12"/>
      <c r="FV474" s="12"/>
      <c r="FW474" s="12"/>
      <c r="FX474" s="12"/>
      <c r="FY474" s="12"/>
      <c r="FZ474" s="12"/>
      <c r="GA474" s="12"/>
      <c r="GB474" s="12"/>
    </row>
    <row r="475" spans="1:184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  <c r="CT475" s="12"/>
      <c r="CU475" s="12"/>
      <c r="CV475" s="12"/>
      <c r="CW475" s="12"/>
      <c r="CX475" s="12"/>
      <c r="CY475" s="12"/>
      <c r="CZ475" s="12"/>
      <c r="DA475" s="12"/>
      <c r="DB475" s="12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  <c r="DO475" s="12"/>
      <c r="DP475" s="12"/>
      <c r="DQ475" s="12"/>
      <c r="DR475" s="12"/>
      <c r="DS475" s="12"/>
      <c r="DT475" s="12"/>
      <c r="DU475" s="12"/>
      <c r="DV475" s="12"/>
      <c r="DW475" s="12"/>
      <c r="DX475" s="12"/>
      <c r="DY475" s="12"/>
      <c r="DZ475" s="12"/>
      <c r="EA475" s="12"/>
      <c r="EB475" s="12"/>
      <c r="EC475" s="12"/>
      <c r="ED475" s="12"/>
      <c r="EE475" s="12"/>
      <c r="EF475" s="12"/>
      <c r="EG475" s="12"/>
      <c r="EH475" s="12"/>
      <c r="EI475" s="12"/>
      <c r="EJ475" s="12"/>
      <c r="EK475" s="12"/>
      <c r="EL475" s="12"/>
      <c r="EM475" s="12"/>
      <c r="EN475" s="12"/>
      <c r="EO475" s="12"/>
      <c r="EP475" s="12"/>
      <c r="EQ475" s="12"/>
      <c r="ER475" s="12"/>
      <c r="ES475" s="12"/>
      <c r="ET475" s="12"/>
      <c r="EU475" s="12"/>
      <c r="EV475" s="12"/>
      <c r="EW475" s="12"/>
      <c r="EX475" s="12"/>
      <c r="EY475" s="12"/>
      <c r="EZ475" s="12"/>
      <c r="FA475" s="12"/>
      <c r="FB475" s="12"/>
      <c r="FC475" s="12"/>
      <c r="FD475" s="12"/>
      <c r="FE475" s="12"/>
      <c r="FF475" s="12"/>
      <c r="FG475" s="12"/>
      <c r="FH475" s="12"/>
      <c r="FI475" s="12"/>
      <c r="FJ475" s="12"/>
      <c r="FK475" s="12"/>
      <c r="FL475" s="12"/>
      <c r="FM475" s="12"/>
      <c r="FN475" s="12"/>
      <c r="FO475" s="12"/>
      <c r="FP475" s="12"/>
      <c r="FQ475" s="12"/>
      <c r="FR475" s="12"/>
      <c r="FS475" s="12"/>
      <c r="FT475" s="12"/>
      <c r="FU475" s="12"/>
      <c r="FV475" s="12"/>
      <c r="FW475" s="12"/>
      <c r="FX475" s="12"/>
      <c r="FY475" s="12"/>
      <c r="FZ475" s="12"/>
      <c r="GA475" s="12"/>
      <c r="GB475" s="12"/>
    </row>
    <row r="476" spans="1:184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  <c r="CT476" s="12"/>
      <c r="CU476" s="12"/>
      <c r="CV476" s="12"/>
      <c r="CW476" s="12"/>
      <c r="CX476" s="12"/>
      <c r="CY476" s="12"/>
      <c r="CZ476" s="12"/>
      <c r="DA476" s="12"/>
      <c r="DB476" s="12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  <c r="DO476" s="12"/>
      <c r="DP476" s="12"/>
      <c r="DQ476" s="12"/>
      <c r="DR476" s="12"/>
      <c r="DS476" s="12"/>
      <c r="DT476" s="12"/>
      <c r="DU476" s="12"/>
      <c r="DV476" s="12"/>
      <c r="DW476" s="12"/>
      <c r="DX476" s="12"/>
      <c r="DY476" s="12"/>
      <c r="DZ476" s="12"/>
      <c r="EA476" s="12"/>
      <c r="EB476" s="12"/>
      <c r="EC476" s="12"/>
      <c r="ED476" s="12"/>
      <c r="EE476" s="12"/>
      <c r="EF476" s="12"/>
      <c r="EG476" s="12"/>
      <c r="EH476" s="12"/>
      <c r="EI476" s="12"/>
      <c r="EJ476" s="12"/>
      <c r="EK476" s="12"/>
      <c r="EL476" s="12"/>
      <c r="EM476" s="12"/>
      <c r="EN476" s="12"/>
      <c r="EO476" s="12"/>
      <c r="EP476" s="12"/>
      <c r="EQ476" s="12"/>
      <c r="ER476" s="12"/>
      <c r="ES476" s="12"/>
      <c r="ET476" s="12"/>
      <c r="EU476" s="12"/>
      <c r="EV476" s="12"/>
      <c r="EW476" s="12"/>
      <c r="EX476" s="12"/>
      <c r="EY476" s="12"/>
      <c r="EZ476" s="12"/>
      <c r="FA476" s="12"/>
      <c r="FB476" s="12"/>
      <c r="FC476" s="12"/>
      <c r="FD476" s="12"/>
      <c r="FE476" s="12"/>
      <c r="FF476" s="12"/>
      <c r="FG476" s="12"/>
      <c r="FH476" s="12"/>
      <c r="FI476" s="12"/>
      <c r="FJ476" s="12"/>
      <c r="FK476" s="12"/>
      <c r="FL476" s="12"/>
      <c r="FM476" s="12"/>
      <c r="FN476" s="12"/>
      <c r="FO476" s="12"/>
      <c r="FP476" s="12"/>
      <c r="FQ476" s="12"/>
      <c r="FR476" s="12"/>
      <c r="FS476" s="12"/>
      <c r="FT476" s="12"/>
      <c r="FU476" s="12"/>
      <c r="FV476" s="12"/>
      <c r="FW476" s="12"/>
      <c r="FX476" s="12"/>
      <c r="FY476" s="12"/>
      <c r="FZ476" s="12"/>
      <c r="GA476" s="12"/>
      <c r="GB476" s="12"/>
    </row>
    <row r="477" spans="1:184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  <c r="CT477" s="12"/>
      <c r="CU477" s="12"/>
      <c r="CV477" s="12"/>
      <c r="CW477" s="12"/>
      <c r="CX477" s="12"/>
      <c r="CY477" s="12"/>
      <c r="CZ477" s="12"/>
      <c r="DA477" s="12"/>
      <c r="DB477" s="12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  <c r="DO477" s="12"/>
      <c r="DP477" s="12"/>
      <c r="DQ477" s="12"/>
      <c r="DR477" s="12"/>
      <c r="DS477" s="12"/>
      <c r="DT477" s="12"/>
      <c r="DU477" s="12"/>
      <c r="DV477" s="12"/>
      <c r="DW477" s="12"/>
      <c r="DX477" s="12"/>
      <c r="DY477" s="12"/>
      <c r="DZ477" s="12"/>
      <c r="EA477" s="12"/>
      <c r="EB477" s="12"/>
      <c r="EC477" s="12"/>
      <c r="ED477" s="12"/>
      <c r="EE477" s="12"/>
      <c r="EF477" s="12"/>
      <c r="EG477" s="12"/>
      <c r="EH477" s="12"/>
      <c r="EI477" s="12"/>
      <c r="EJ477" s="12"/>
      <c r="EK477" s="12"/>
      <c r="EL477" s="12"/>
      <c r="EM477" s="12"/>
      <c r="EN477" s="12"/>
      <c r="EO477" s="12"/>
      <c r="EP477" s="12"/>
      <c r="EQ477" s="12"/>
      <c r="ER477" s="12"/>
      <c r="ES477" s="12"/>
      <c r="ET477" s="12"/>
      <c r="EU477" s="12"/>
      <c r="EV477" s="12"/>
      <c r="EW477" s="12"/>
      <c r="EX477" s="12"/>
      <c r="EY477" s="12"/>
      <c r="EZ477" s="12"/>
      <c r="FA477" s="12"/>
      <c r="FB477" s="12"/>
      <c r="FC477" s="12"/>
      <c r="FD477" s="12"/>
      <c r="FE477" s="12"/>
      <c r="FF477" s="12"/>
      <c r="FG477" s="12"/>
      <c r="FH477" s="12"/>
      <c r="FI477" s="12"/>
      <c r="FJ477" s="12"/>
      <c r="FK477" s="12"/>
      <c r="FL477" s="12"/>
      <c r="FM477" s="12"/>
      <c r="FN477" s="12"/>
      <c r="FO477" s="12"/>
      <c r="FP477" s="12"/>
      <c r="FQ477" s="12"/>
      <c r="FR477" s="12"/>
      <c r="FS477" s="12"/>
      <c r="FT477" s="12"/>
      <c r="FU477" s="12"/>
      <c r="FV477" s="12"/>
      <c r="FW477" s="12"/>
      <c r="FX477" s="12"/>
      <c r="FY477" s="12"/>
      <c r="FZ477" s="12"/>
      <c r="GA477" s="12"/>
      <c r="GB477" s="12"/>
    </row>
    <row r="478" spans="1:184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  <c r="CT478" s="12"/>
      <c r="CU478" s="12"/>
      <c r="CV478" s="12"/>
      <c r="CW478" s="12"/>
      <c r="CX478" s="12"/>
      <c r="CY478" s="12"/>
      <c r="CZ478" s="12"/>
      <c r="DA478" s="12"/>
      <c r="DB478" s="12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  <c r="DO478" s="12"/>
      <c r="DP478" s="12"/>
      <c r="DQ478" s="12"/>
      <c r="DR478" s="12"/>
      <c r="DS478" s="12"/>
      <c r="DT478" s="12"/>
      <c r="DU478" s="12"/>
      <c r="DV478" s="12"/>
      <c r="DW478" s="12"/>
      <c r="DX478" s="12"/>
      <c r="DY478" s="12"/>
      <c r="DZ478" s="12"/>
      <c r="EA478" s="12"/>
      <c r="EB478" s="12"/>
      <c r="EC478" s="12"/>
      <c r="ED478" s="12"/>
      <c r="EE478" s="12"/>
      <c r="EF478" s="12"/>
      <c r="EG478" s="12"/>
      <c r="EH478" s="12"/>
      <c r="EI478" s="12"/>
      <c r="EJ478" s="12"/>
      <c r="EK478" s="12"/>
      <c r="EL478" s="12"/>
      <c r="EM478" s="12"/>
      <c r="EN478" s="12"/>
      <c r="EO478" s="12"/>
      <c r="EP478" s="12"/>
      <c r="EQ478" s="12"/>
      <c r="ER478" s="12"/>
      <c r="ES478" s="12"/>
      <c r="ET478" s="12"/>
      <c r="EU478" s="12"/>
      <c r="EV478" s="12"/>
      <c r="EW478" s="12"/>
      <c r="EX478" s="12"/>
      <c r="EY478" s="12"/>
      <c r="EZ478" s="12"/>
      <c r="FA478" s="12"/>
      <c r="FB478" s="12"/>
      <c r="FC478" s="12"/>
      <c r="FD478" s="12"/>
      <c r="FE478" s="12"/>
      <c r="FF478" s="12"/>
      <c r="FG478" s="12"/>
      <c r="FH478" s="12"/>
      <c r="FI478" s="12"/>
      <c r="FJ478" s="12"/>
      <c r="FK478" s="12"/>
      <c r="FL478" s="12"/>
      <c r="FM478" s="12"/>
      <c r="FN478" s="12"/>
      <c r="FO478" s="12"/>
      <c r="FP478" s="12"/>
      <c r="FQ478" s="12"/>
      <c r="FR478" s="12"/>
      <c r="FS478" s="12"/>
      <c r="FT478" s="12"/>
      <c r="FU478" s="12"/>
      <c r="FV478" s="12"/>
      <c r="FW478" s="12"/>
      <c r="FX478" s="12"/>
      <c r="FY478" s="12"/>
      <c r="FZ478" s="12"/>
      <c r="GA478" s="12"/>
      <c r="GB478" s="12"/>
    </row>
    <row r="479" spans="1:184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  <c r="CT479" s="12"/>
      <c r="CU479" s="12"/>
      <c r="CV479" s="12"/>
      <c r="CW479" s="12"/>
      <c r="CX479" s="12"/>
      <c r="CY479" s="12"/>
      <c r="CZ479" s="12"/>
      <c r="DA479" s="12"/>
      <c r="DB479" s="12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  <c r="DO479" s="12"/>
      <c r="DP479" s="12"/>
      <c r="DQ479" s="12"/>
      <c r="DR479" s="12"/>
      <c r="DS479" s="12"/>
      <c r="DT479" s="12"/>
      <c r="DU479" s="12"/>
      <c r="DV479" s="12"/>
      <c r="DW479" s="12"/>
      <c r="DX479" s="12"/>
      <c r="DY479" s="12"/>
      <c r="DZ479" s="12"/>
      <c r="EA479" s="12"/>
      <c r="EB479" s="12"/>
      <c r="EC479" s="12"/>
      <c r="ED479" s="12"/>
      <c r="EE479" s="12"/>
      <c r="EF479" s="12"/>
      <c r="EG479" s="12"/>
      <c r="EH479" s="12"/>
      <c r="EI479" s="12"/>
      <c r="EJ479" s="12"/>
      <c r="EK479" s="12"/>
      <c r="EL479" s="12"/>
      <c r="EM479" s="12"/>
      <c r="EN479" s="12"/>
      <c r="EO479" s="12"/>
      <c r="EP479" s="12"/>
      <c r="EQ479" s="12"/>
      <c r="ER479" s="12"/>
      <c r="ES479" s="12"/>
      <c r="ET479" s="12"/>
      <c r="EU479" s="12"/>
      <c r="EV479" s="12"/>
      <c r="EW479" s="12"/>
      <c r="EX479" s="12"/>
      <c r="EY479" s="12"/>
      <c r="EZ479" s="12"/>
      <c r="FA479" s="12"/>
      <c r="FB479" s="12"/>
      <c r="FC479" s="12"/>
      <c r="FD479" s="12"/>
      <c r="FE479" s="12"/>
      <c r="FF479" s="12"/>
      <c r="FG479" s="12"/>
      <c r="FH479" s="12"/>
      <c r="FI479" s="12"/>
      <c r="FJ479" s="12"/>
      <c r="FK479" s="12"/>
      <c r="FL479" s="12"/>
      <c r="FM479" s="12"/>
      <c r="FN479" s="12"/>
      <c r="FO479" s="12"/>
      <c r="FP479" s="12"/>
      <c r="FQ479" s="12"/>
      <c r="FR479" s="12"/>
      <c r="FS479" s="12"/>
      <c r="FT479" s="12"/>
      <c r="FU479" s="12"/>
      <c r="FV479" s="12"/>
      <c r="FW479" s="12"/>
      <c r="FX479" s="12"/>
      <c r="FY479" s="12"/>
      <c r="FZ479" s="12"/>
      <c r="GA479" s="12"/>
      <c r="GB479" s="12"/>
    </row>
    <row r="480" spans="1:184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  <c r="CT480" s="12"/>
      <c r="CU480" s="12"/>
      <c r="CV480" s="12"/>
      <c r="CW480" s="12"/>
      <c r="CX480" s="12"/>
      <c r="CY480" s="12"/>
      <c r="CZ480" s="12"/>
      <c r="DA480" s="12"/>
      <c r="DB480" s="12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  <c r="DO480" s="12"/>
      <c r="DP480" s="12"/>
      <c r="DQ480" s="12"/>
      <c r="DR480" s="12"/>
      <c r="DS480" s="12"/>
      <c r="DT480" s="12"/>
      <c r="DU480" s="12"/>
      <c r="DV480" s="12"/>
      <c r="DW480" s="12"/>
      <c r="DX480" s="12"/>
      <c r="DY480" s="12"/>
      <c r="DZ480" s="12"/>
      <c r="EA480" s="12"/>
      <c r="EB480" s="12"/>
      <c r="EC480" s="12"/>
      <c r="ED480" s="12"/>
      <c r="EE480" s="12"/>
      <c r="EF480" s="12"/>
      <c r="EG480" s="12"/>
      <c r="EH480" s="12"/>
      <c r="EI480" s="12"/>
      <c r="EJ480" s="12"/>
      <c r="EK480" s="12"/>
      <c r="EL480" s="12"/>
      <c r="EM480" s="12"/>
      <c r="EN480" s="12"/>
      <c r="EO480" s="12"/>
      <c r="EP480" s="12"/>
      <c r="EQ480" s="12"/>
      <c r="ER480" s="12"/>
      <c r="ES480" s="12"/>
      <c r="ET480" s="12"/>
      <c r="EU480" s="12"/>
      <c r="EV480" s="12"/>
      <c r="EW480" s="12"/>
      <c r="EX480" s="12"/>
      <c r="EY480" s="12"/>
      <c r="EZ480" s="12"/>
      <c r="FA480" s="12"/>
      <c r="FB480" s="12"/>
      <c r="FC480" s="12"/>
      <c r="FD480" s="12"/>
      <c r="FE480" s="12"/>
      <c r="FF480" s="12"/>
      <c r="FG480" s="12"/>
      <c r="FH480" s="12"/>
      <c r="FI480" s="12"/>
      <c r="FJ480" s="12"/>
      <c r="FK480" s="12"/>
      <c r="FL480" s="12"/>
      <c r="FM480" s="12"/>
      <c r="FN480" s="12"/>
      <c r="FO480" s="12"/>
      <c r="FP480" s="12"/>
      <c r="FQ480" s="12"/>
      <c r="FR480" s="12"/>
      <c r="FS480" s="12"/>
      <c r="FT480" s="12"/>
      <c r="FU480" s="12"/>
      <c r="FV480" s="12"/>
      <c r="FW480" s="12"/>
      <c r="FX480" s="12"/>
      <c r="FY480" s="12"/>
      <c r="FZ480" s="12"/>
      <c r="GA480" s="12"/>
      <c r="GB480" s="12"/>
    </row>
    <row r="481" spans="1:184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  <c r="EN481" s="12"/>
      <c r="EO481" s="12"/>
      <c r="EP481" s="12"/>
      <c r="EQ481" s="12"/>
      <c r="ER481" s="12"/>
      <c r="ES481" s="12"/>
      <c r="ET481" s="12"/>
      <c r="EU481" s="12"/>
      <c r="EV481" s="12"/>
      <c r="EW481" s="12"/>
      <c r="EX481" s="12"/>
      <c r="EY481" s="12"/>
      <c r="EZ481" s="12"/>
      <c r="FA481" s="12"/>
      <c r="FB481" s="12"/>
      <c r="FC481" s="12"/>
      <c r="FD481" s="12"/>
      <c r="FE481" s="12"/>
      <c r="FF481" s="12"/>
      <c r="FG481" s="12"/>
      <c r="FH481" s="12"/>
      <c r="FI481" s="12"/>
      <c r="FJ481" s="12"/>
      <c r="FK481" s="12"/>
      <c r="FL481" s="12"/>
      <c r="FM481" s="12"/>
      <c r="FN481" s="12"/>
      <c r="FO481" s="12"/>
      <c r="FP481" s="12"/>
      <c r="FQ481" s="12"/>
      <c r="FR481" s="12"/>
      <c r="FS481" s="12"/>
      <c r="FT481" s="12"/>
      <c r="FU481" s="12"/>
      <c r="FV481" s="12"/>
      <c r="FW481" s="12"/>
      <c r="FX481" s="12"/>
      <c r="FY481" s="12"/>
      <c r="FZ481" s="12"/>
      <c r="GA481" s="12"/>
      <c r="GB481" s="12"/>
    </row>
    <row r="482" spans="1:184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  <c r="CT482" s="12"/>
      <c r="CU482" s="12"/>
      <c r="CV482" s="12"/>
      <c r="CW482" s="12"/>
      <c r="CX482" s="12"/>
      <c r="CY482" s="12"/>
      <c r="CZ482" s="12"/>
      <c r="DA482" s="12"/>
      <c r="DB482" s="12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  <c r="DO482" s="12"/>
      <c r="DP482" s="12"/>
      <c r="DQ482" s="12"/>
      <c r="DR482" s="12"/>
      <c r="DS482" s="12"/>
      <c r="DT482" s="12"/>
      <c r="DU482" s="12"/>
      <c r="DV482" s="12"/>
      <c r="DW482" s="12"/>
      <c r="DX482" s="12"/>
      <c r="DY482" s="12"/>
      <c r="DZ482" s="12"/>
      <c r="EA482" s="12"/>
      <c r="EB482" s="12"/>
      <c r="EC482" s="12"/>
      <c r="ED482" s="12"/>
      <c r="EE482" s="12"/>
      <c r="EF482" s="12"/>
      <c r="EG482" s="12"/>
      <c r="EH482" s="12"/>
      <c r="EI482" s="12"/>
      <c r="EJ482" s="12"/>
      <c r="EK482" s="12"/>
      <c r="EL482" s="12"/>
      <c r="EM482" s="12"/>
      <c r="EN482" s="12"/>
      <c r="EO482" s="12"/>
      <c r="EP482" s="12"/>
      <c r="EQ482" s="12"/>
      <c r="ER482" s="12"/>
      <c r="ES482" s="12"/>
      <c r="ET482" s="12"/>
      <c r="EU482" s="12"/>
      <c r="EV482" s="12"/>
      <c r="EW482" s="12"/>
      <c r="EX482" s="12"/>
      <c r="EY482" s="12"/>
      <c r="EZ482" s="12"/>
      <c r="FA482" s="12"/>
      <c r="FB482" s="12"/>
      <c r="FC482" s="12"/>
      <c r="FD482" s="12"/>
      <c r="FE482" s="12"/>
      <c r="FF482" s="12"/>
      <c r="FG482" s="12"/>
      <c r="FH482" s="12"/>
      <c r="FI482" s="12"/>
      <c r="FJ482" s="12"/>
      <c r="FK482" s="12"/>
      <c r="FL482" s="12"/>
      <c r="FM482" s="12"/>
      <c r="FN482" s="12"/>
      <c r="FO482" s="12"/>
      <c r="FP482" s="12"/>
      <c r="FQ482" s="12"/>
      <c r="FR482" s="12"/>
      <c r="FS482" s="12"/>
      <c r="FT482" s="12"/>
      <c r="FU482" s="12"/>
      <c r="FV482" s="12"/>
      <c r="FW482" s="12"/>
      <c r="FX482" s="12"/>
      <c r="FY482" s="12"/>
      <c r="FZ482" s="12"/>
      <c r="GA482" s="12"/>
      <c r="GB482" s="12"/>
    </row>
    <row r="483" spans="1:184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  <c r="EY483" s="12"/>
      <c r="EZ483" s="12"/>
      <c r="FA483" s="12"/>
      <c r="FB483" s="12"/>
      <c r="FC483" s="12"/>
      <c r="FD483" s="12"/>
      <c r="FE483" s="12"/>
      <c r="FF483" s="12"/>
      <c r="FG483" s="12"/>
      <c r="FH483" s="12"/>
      <c r="FI483" s="12"/>
      <c r="FJ483" s="12"/>
      <c r="FK483" s="12"/>
      <c r="FL483" s="12"/>
      <c r="FM483" s="12"/>
      <c r="FN483" s="12"/>
      <c r="FO483" s="12"/>
      <c r="FP483" s="12"/>
      <c r="FQ483" s="12"/>
      <c r="FR483" s="12"/>
      <c r="FS483" s="12"/>
      <c r="FT483" s="12"/>
      <c r="FU483" s="12"/>
      <c r="FV483" s="12"/>
      <c r="FW483" s="12"/>
      <c r="FX483" s="12"/>
      <c r="FY483" s="12"/>
      <c r="FZ483" s="12"/>
      <c r="GA483" s="12"/>
      <c r="GB483" s="12"/>
    </row>
    <row r="484" spans="1:18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/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  <c r="CT484" s="12"/>
      <c r="CU484" s="12"/>
      <c r="CV484" s="12"/>
      <c r="CW484" s="12"/>
      <c r="CX484" s="12"/>
      <c r="CY484" s="12"/>
      <c r="CZ484" s="12"/>
      <c r="DA484" s="12"/>
      <c r="DB484" s="12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  <c r="DO484" s="12"/>
      <c r="DP484" s="12"/>
      <c r="DQ484" s="12"/>
      <c r="DR484" s="12"/>
      <c r="DS484" s="12"/>
      <c r="DT484" s="12"/>
      <c r="DU484" s="12"/>
      <c r="DV484" s="12"/>
      <c r="DW484" s="12"/>
      <c r="DX484" s="12"/>
      <c r="DY484" s="12"/>
      <c r="DZ484" s="12"/>
      <c r="EA484" s="12"/>
      <c r="EB484" s="12"/>
      <c r="EC484" s="12"/>
      <c r="ED484" s="12"/>
      <c r="EE484" s="12"/>
      <c r="EF484" s="12"/>
      <c r="EG484" s="12"/>
      <c r="EH484" s="12"/>
      <c r="EI484" s="12"/>
      <c r="EJ484" s="12"/>
      <c r="EK484" s="12"/>
      <c r="EL484" s="12"/>
      <c r="EM484" s="12"/>
      <c r="EN484" s="12"/>
      <c r="EO484" s="12"/>
      <c r="EP484" s="12"/>
      <c r="EQ484" s="12"/>
      <c r="ER484" s="12"/>
      <c r="ES484" s="12"/>
      <c r="ET484" s="12"/>
      <c r="EU484" s="12"/>
      <c r="EV484" s="12"/>
      <c r="EW484" s="12"/>
      <c r="EX484" s="12"/>
      <c r="EY484" s="12"/>
      <c r="EZ484" s="12"/>
      <c r="FA484" s="12"/>
      <c r="FB484" s="12"/>
      <c r="FC484" s="12"/>
      <c r="FD484" s="12"/>
      <c r="FE484" s="12"/>
      <c r="FF484" s="12"/>
      <c r="FG484" s="12"/>
      <c r="FH484" s="12"/>
      <c r="FI484" s="12"/>
      <c r="FJ484" s="12"/>
      <c r="FK484" s="12"/>
      <c r="FL484" s="12"/>
      <c r="FM484" s="12"/>
      <c r="FN484" s="12"/>
      <c r="FO484" s="12"/>
      <c r="FP484" s="12"/>
      <c r="FQ484" s="12"/>
      <c r="FR484" s="12"/>
      <c r="FS484" s="12"/>
      <c r="FT484" s="12"/>
      <c r="FU484" s="12"/>
      <c r="FV484" s="12"/>
      <c r="FW484" s="12"/>
      <c r="FX484" s="12"/>
      <c r="FY484" s="12"/>
      <c r="FZ484" s="12"/>
      <c r="GA484" s="12"/>
      <c r="GB484" s="12"/>
    </row>
    <row r="485" spans="1:184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  <c r="CT485" s="12"/>
      <c r="CU485" s="12"/>
      <c r="CV485" s="12"/>
      <c r="CW485" s="12"/>
      <c r="CX485" s="12"/>
      <c r="CY485" s="12"/>
      <c r="CZ485" s="12"/>
      <c r="DA485" s="12"/>
      <c r="DB485" s="12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  <c r="DO485" s="12"/>
      <c r="DP485" s="12"/>
      <c r="DQ485" s="12"/>
      <c r="DR485" s="12"/>
      <c r="DS485" s="12"/>
      <c r="DT485" s="12"/>
      <c r="DU485" s="12"/>
      <c r="DV485" s="12"/>
      <c r="DW485" s="12"/>
      <c r="DX485" s="12"/>
      <c r="DY485" s="12"/>
      <c r="DZ485" s="12"/>
      <c r="EA485" s="12"/>
      <c r="EB485" s="12"/>
      <c r="EC485" s="12"/>
      <c r="ED485" s="12"/>
      <c r="EE485" s="12"/>
      <c r="EF485" s="12"/>
      <c r="EG485" s="12"/>
      <c r="EH485" s="12"/>
      <c r="EI485" s="12"/>
      <c r="EJ485" s="12"/>
      <c r="EK485" s="12"/>
      <c r="EL485" s="12"/>
      <c r="EM485" s="12"/>
      <c r="EN485" s="12"/>
      <c r="EO485" s="12"/>
      <c r="EP485" s="12"/>
      <c r="EQ485" s="12"/>
      <c r="ER485" s="12"/>
      <c r="ES485" s="12"/>
      <c r="ET485" s="12"/>
      <c r="EU485" s="12"/>
      <c r="EV485" s="12"/>
      <c r="EW485" s="12"/>
      <c r="EX485" s="12"/>
      <c r="EY485" s="12"/>
      <c r="EZ485" s="12"/>
      <c r="FA485" s="12"/>
      <c r="FB485" s="12"/>
      <c r="FC485" s="12"/>
      <c r="FD485" s="12"/>
      <c r="FE485" s="12"/>
      <c r="FF485" s="12"/>
      <c r="FG485" s="12"/>
      <c r="FH485" s="12"/>
      <c r="FI485" s="12"/>
      <c r="FJ485" s="12"/>
      <c r="FK485" s="12"/>
      <c r="FL485" s="12"/>
      <c r="FM485" s="12"/>
      <c r="FN485" s="12"/>
      <c r="FO485" s="12"/>
      <c r="FP485" s="12"/>
      <c r="FQ485" s="12"/>
      <c r="FR485" s="12"/>
      <c r="FS485" s="12"/>
      <c r="FT485" s="12"/>
      <c r="FU485" s="12"/>
      <c r="FV485" s="12"/>
      <c r="FW485" s="12"/>
      <c r="FX485" s="12"/>
      <c r="FY485" s="12"/>
      <c r="FZ485" s="12"/>
      <c r="GA485" s="12"/>
      <c r="GB485" s="12"/>
    </row>
    <row r="486" spans="1:184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  <c r="CT486" s="12"/>
      <c r="CU486" s="12"/>
      <c r="CV486" s="12"/>
      <c r="CW486" s="12"/>
      <c r="CX486" s="12"/>
      <c r="CY486" s="12"/>
      <c r="CZ486" s="12"/>
      <c r="DA486" s="12"/>
      <c r="DB486" s="12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  <c r="DO486" s="12"/>
      <c r="DP486" s="12"/>
      <c r="DQ486" s="12"/>
      <c r="DR486" s="12"/>
      <c r="DS486" s="12"/>
      <c r="DT486" s="12"/>
      <c r="DU486" s="12"/>
      <c r="DV486" s="12"/>
      <c r="DW486" s="12"/>
      <c r="DX486" s="12"/>
      <c r="DY486" s="12"/>
      <c r="DZ486" s="12"/>
      <c r="EA486" s="12"/>
      <c r="EB486" s="12"/>
      <c r="EC486" s="12"/>
      <c r="ED486" s="12"/>
      <c r="EE486" s="12"/>
      <c r="EF486" s="12"/>
      <c r="EG486" s="12"/>
      <c r="EH486" s="12"/>
      <c r="EI486" s="12"/>
      <c r="EJ486" s="12"/>
      <c r="EK486" s="12"/>
      <c r="EL486" s="12"/>
      <c r="EM486" s="12"/>
      <c r="EN486" s="12"/>
      <c r="EO486" s="12"/>
      <c r="EP486" s="12"/>
      <c r="EQ486" s="12"/>
      <c r="ER486" s="12"/>
      <c r="ES486" s="12"/>
      <c r="ET486" s="12"/>
      <c r="EU486" s="12"/>
      <c r="EV486" s="12"/>
      <c r="EW486" s="12"/>
      <c r="EX486" s="12"/>
      <c r="EY486" s="12"/>
      <c r="EZ486" s="12"/>
      <c r="FA486" s="12"/>
      <c r="FB486" s="12"/>
      <c r="FC486" s="12"/>
      <c r="FD486" s="12"/>
      <c r="FE486" s="12"/>
      <c r="FF486" s="12"/>
      <c r="FG486" s="12"/>
      <c r="FH486" s="12"/>
      <c r="FI486" s="12"/>
      <c r="FJ486" s="12"/>
      <c r="FK486" s="12"/>
      <c r="FL486" s="12"/>
      <c r="FM486" s="12"/>
      <c r="FN486" s="12"/>
      <c r="FO486" s="12"/>
      <c r="FP486" s="12"/>
      <c r="FQ486" s="12"/>
      <c r="FR486" s="12"/>
      <c r="FS486" s="12"/>
      <c r="FT486" s="12"/>
      <c r="FU486" s="12"/>
      <c r="FV486" s="12"/>
      <c r="FW486" s="12"/>
      <c r="FX486" s="12"/>
      <c r="FY486" s="12"/>
      <c r="FZ486" s="12"/>
      <c r="GA486" s="12"/>
      <c r="GB486" s="12"/>
    </row>
    <row r="487" spans="1:184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  <c r="CT487" s="12"/>
      <c r="CU487" s="12"/>
      <c r="CV487" s="12"/>
      <c r="CW487" s="12"/>
      <c r="CX487" s="12"/>
      <c r="CY487" s="12"/>
      <c r="CZ487" s="12"/>
      <c r="DA487" s="12"/>
      <c r="DB487" s="12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  <c r="DO487" s="12"/>
      <c r="DP487" s="12"/>
      <c r="DQ487" s="12"/>
      <c r="DR487" s="12"/>
      <c r="DS487" s="12"/>
      <c r="DT487" s="12"/>
      <c r="DU487" s="12"/>
      <c r="DV487" s="12"/>
      <c r="DW487" s="12"/>
      <c r="DX487" s="12"/>
      <c r="DY487" s="12"/>
      <c r="DZ487" s="12"/>
      <c r="EA487" s="12"/>
      <c r="EB487" s="12"/>
      <c r="EC487" s="12"/>
      <c r="ED487" s="12"/>
      <c r="EE487" s="12"/>
      <c r="EF487" s="12"/>
      <c r="EG487" s="12"/>
      <c r="EH487" s="12"/>
      <c r="EI487" s="12"/>
      <c r="EJ487" s="12"/>
      <c r="EK487" s="12"/>
      <c r="EL487" s="12"/>
      <c r="EM487" s="12"/>
      <c r="EN487" s="12"/>
      <c r="EO487" s="12"/>
      <c r="EP487" s="12"/>
      <c r="EQ487" s="12"/>
      <c r="ER487" s="12"/>
      <c r="ES487" s="12"/>
      <c r="ET487" s="12"/>
      <c r="EU487" s="12"/>
      <c r="EV487" s="12"/>
      <c r="EW487" s="12"/>
      <c r="EX487" s="12"/>
      <c r="EY487" s="12"/>
      <c r="EZ487" s="12"/>
      <c r="FA487" s="12"/>
      <c r="FB487" s="12"/>
      <c r="FC487" s="12"/>
      <c r="FD487" s="12"/>
      <c r="FE487" s="12"/>
      <c r="FF487" s="12"/>
      <c r="FG487" s="12"/>
      <c r="FH487" s="12"/>
      <c r="FI487" s="12"/>
      <c r="FJ487" s="12"/>
      <c r="FK487" s="12"/>
      <c r="FL487" s="12"/>
      <c r="FM487" s="12"/>
      <c r="FN487" s="12"/>
      <c r="FO487" s="12"/>
      <c r="FP487" s="12"/>
      <c r="FQ487" s="12"/>
      <c r="FR487" s="12"/>
      <c r="FS487" s="12"/>
      <c r="FT487" s="12"/>
      <c r="FU487" s="12"/>
      <c r="FV487" s="12"/>
      <c r="FW487" s="12"/>
      <c r="FX487" s="12"/>
      <c r="FY487" s="12"/>
      <c r="FZ487" s="12"/>
      <c r="GA487" s="12"/>
      <c r="GB487" s="12"/>
    </row>
    <row r="488" spans="1:184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  <c r="CT488" s="12"/>
      <c r="CU488" s="12"/>
      <c r="CV488" s="12"/>
      <c r="CW488" s="12"/>
      <c r="CX488" s="12"/>
      <c r="CY488" s="12"/>
      <c r="CZ488" s="12"/>
      <c r="DA488" s="12"/>
      <c r="DB488" s="12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  <c r="DO488" s="12"/>
      <c r="DP488" s="12"/>
      <c r="DQ488" s="12"/>
      <c r="DR488" s="12"/>
      <c r="DS488" s="12"/>
      <c r="DT488" s="12"/>
      <c r="DU488" s="12"/>
      <c r="DV488" s="12"/>
      <c r="DW488" s="12"/>
      <c r="DX488" s="12"/>
      <c r="DY488" s="12"/>
      <c r="DZ488" s="12"/>
      <c r="EA488" s="12"/>
      <c r="EB488" s="12"/>
      <c r="EC488" s="12"/>
      <c r="ED488" s="12"/>
      <c r="EE488" s="12"/>
      <c r="EF488" s="12"/>
      <c r="EG488" s="12"/>
      <c r="EH488" s="12"/>
      <c r="EI488" s="12"/>
      <c r="EJ488" s="12"/>
      <c r="EK488" s="12"/>
      <c r="EL488" s="12"/>
      <c r="EM488" s="12"/>
      <c r="EN488" s="12"/>
      <c r="EO488" s="12"/>
      <c r="EP488" s="12"/>
      <c r="EQ488" s="12"/>
      <c r="ER488" s="12"/>
      <c r="ES488" s="12"/>
      <c r="ET488" s="12"/>
      <c r="EU488" s="12"/>
      <c r="EV488" s="12"/>
      <c r="EW488" s="12"/>
      <c r="EX488" s="12"/>
      <c r="EY488" s="12"/>
      <c r="EZ488" s="12"/>
      <c r="FA488" s="12"/>
      <c r="FB488" s="12"/>
      <c r="FC488" s="12"/>
      <c r="FD488" s="12"/>
      <c r="FE488" s="12"/>
      <c r="FF488" s="12"/>
      <c r="FG488" s="12"/>
      <c r="FH488" s="12"/>
      <c r="FI488" s="12"/>
      <c r="FJ488" s="12"/>
      <c r="FK488" s="12"/>
      <c r="FL488" s="12"/>
      <c r="FM488" s="12"/>
      <c r="FN488" s="12"/>
      <c r="FO488" s="12"/>
      <c r="FP488" s="12"/>
      <c r="FQ488" s="12"/>
      <c r="FR488" s="12"/>
      <c r="FS488" s="12"/>
      <c r="FT488" s="12"/>
      <c r="FU488" s="12"/>
      <c r="FV488" s="12"/>
      <c r="FW488" s="12"/>
      <c r="FX488" s="12"/>
      <c r="FY488" s="12"/>
      <c r="FZ488" s="12"/>
      <c r="GA488" s="12"/>
      <c r="GB488" s="12"/>
    </row>
    <row r="489" spans="1:184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  <c r="CT489" s="12"/>
      <c r="CU489" s="12"/>
      <c r="CV489" s="12"/>
      <c r="CW489" s="12"/>
      <c r="CX489" s="12"/>
      <c r="CY489" s="12"/>
      <c r="CZ489" s="12"/>
      <c r="DA489" s="12"/>
      <c r="DB489" s="12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  <c r="DO489" s="12"/>
      <c r="DP489" s="12"/>
      <c r="DQ489" s="12"/>
      <c r="DR489" s="12"/>
      <c r="DS489" s="12"/>
      <c r="DT489" s="12"/>
      <c r="DU489" s="12"/>
      <c r="DV489" s="12"/>
      <c r="DW489" s="12"/>
      <c r="DX489" s="12"/>
      <c r="DY489" s="12"/>
      <c r="DZ489" s="12"/>
      <c r="EA489" s="12"/>
      <c r="EB489" s="12"/>
      <c r="EC489" s="12"/>
      <c r="ED489" s="12"/>
      <c r="EE489" s="12"/>
      <c r="EF489" s="12"/>
      <c r="EG489" s="12"/>
      <c r="EH489" s="12"/>
      <c r="EI489" s="12"/>
      <c r="EJ489" s="12"/>
      <c r="EK489" s="12"/>
      <c r="EL489" s="12"/>
      <c r="EM489" s="12"/>
      <c r="EN489" s="12"/>
      <c r="EO489" s="12"/>
      <c r="EP489" s="12"/>
      <c r="EQ489" s="12"/>
      <c r="ER489" s="12"/>
      <c r="ES489" s="12"/>
      <c r="ET489" s="12"/>
      <c r="EU489" s="12"/>
      <c r="EV489" s="12"/>
      <c r="EW489" s="12"/>
      <c r="EX489" s="12"/>
      <c r="EY489" s="12"/>
      <c r="EZ489" s="12"/>
      <c r="FA489" s="12"/>
      <c r="FB489" s="12"/>
      <c r="FC489" s="12"/>
      <c r="FD489" s="12"/>
      <c r="FE489" s="12"/>
      <c r="FF489" s="12"/>
      <c r="FG489" s="12"/>
      <c r="FH489" s="12"/>
      <c r="FI489" s="12"/>
      <c r="FJ489" s="12"/>
      <c r="FK489" s="12"/>
      <c r="FL489" s="12"/>
      <c r="FM489" s="12"/>
      <c r="FN489" s="12"/>
      <c r="FO489" s="12"/>
      <c r="FP489" s="12"/>
      <c r="FQ489" s="12"/>
      <c r="FR489" s="12"/>
      <c r="FS489" s="12"/>
      <c r="FT489" s="12"/>
      <c r="FU489" s="12"/>
      <c r="FV489" s="12"/>
      <c r="FW489" s="12"/>
      <c r="FX489" s="12"/>
      <c r="FY489" s="12"/>
      <c r="FZ489" s="12"/>
      <c r="GA489" s="12"/>
      <c r="GB489" s="12"/>
    </row>
    <row r="490" spans="1:184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  <c r="CT490" s="12"/>
      <c r="CU490" s="12"/>
      <c r="CV490" s="12"/>
      <c r="CW490" s="12"/>
      <c r="CX490" s="12"/>
      <c r="CY490" s="12"/>
      <c r="CZ490" s="12"/>
      <c r="DA490" s="12"/>
      <c r="DB490" s="12"/>
      <c r="DC490" s="12"/>
      <c r="DD490" s="12"/>
      <c r="DE490" s="12"/>
      <c r="DF490" s="12"/>
      <c r="DG490" s="12"/>
      <c r="DH490" s="12"/>
      <c r="DI490" s="12"/>
      <c r="DJ490" s="12"/>
      <c r="DK490" s="12"/>
      <c r="DL490" s="12"/>
      <c r="DM490" s="12"/>
      <c r="DN490" s="12"/>
      <c r="DO490" s="12"/>
      <c r="DP490" s="12"/>
      <c r="DQ490" s="12"/>
      <c r="DR490" s="12"/>
      <c r="DS490" s="12"/>
      <c r="DT490" s="12"/>
      <c r="DU490" s="12"/>
      <c r="DV490" s="12"/>
      <c r="DW490" s="12"/>
      <c r="DX490" s="12"/>
      <c r="DY490" s="12"/>
      <c r="DZ490" s="12"/>
      <c r="EA490" s="12"/>
      <c r="EB490" s="12"/>
      <c r="EC490" s="12"/>
      <c r="ED490" s="12"/>
      <c r="EE490" s="12"/>
      <c r="EF490" s="12"/>
      <c r="EG490" s="12"/>
      <c r="EH490" s="12"/>
      <c r="EI490" s="12"/>
      <c r="EJ490" s="12"/>
      <c r="EK490" s="12"/>
      <c r="EL490" s="12"/>
      <c r="EM490" s="12"/>
      <c r="EN490" s="12"/>
      <c r="EO490" s="12"/>
      <c r="EP490" s="12"/>
      <c r="EQ490" s="12"/>
      <c r="ER490" s="12"/>
      <c r="ES490" s="12"/>
      <c r="ET490" s="12"/>
      <c r="EU490" s="12"/>
      <c r="EV490" s="12"/>
      <c r="EW490" s="12"/>
      <c r="EX490" s="12"/>
      <c r="EY490" s="12"/>
      <c r="EZ490" s="12"/>
      <c r="FA490" s="12"/>
      <c r="FB490" s="12"/>
      <c r="FC490" s="12"/>
      <c r="FD490" s="12"/>
      <c r="FE490" s="12"/>
      <c r="FF490" s="12"/>
      <c r="FG490" s="12"/>
      <c r="FH490" s="12"/>
      <c r="FI490" s="12"/>
      <c r="FJ490" s="12"/>
      <c r="FK490" s="12"/>
      <c r="FL490" s="12"/>
      <c r="FM490" s="12"/>
      <c r="FN490" s="12"/>
      <c r="FO490" s="12"/>
      <c r="FP490" s="12"/>
      <c r="FQ490" s="12"/>
      <c r="FR490" s="12"/>
      <c r="FS490" s="12"/>
      <c r="FT490" s="12"/>
      <c r="FU490" s="12"/>
      <c r="FV490" s="12"/>
      <c r="FW490" s="12"/>
      <c r="FX490" s="12"/>
      <c r="FY490" s="12"/>
      <c r="FZ490" s="12"/>
      <c r="GA490" s="12"/>
      <c r="GB490" s="12"/>
    </row>
    <row r="491" spans="1:184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  <c r="CT491" s="12"/>
      <c r="CU491" s="12"/>
      <c r="CV491" s="12"/>
      <c r="CW491" s="12"/>
      <c r="CX491" s="12"/>
      <c r="CY491" s="12"/>
      <c r="CZ491" s="12"/>
      <c r="DA491" s="12"/>
      <c r="DB491" s="12"/>
      <c r="DC491" s="12"/>
      <c r="DD491" s="12"/>
      <c r="DE491" s="12"/>
      <c r="DF491" s="12"/>
      <c r="DG491" s="12"/>
      <c r="DH491" s="12"/>
      <c r="DI491" s="12"/>
      <c r="DJ491" s="12"/>
      <c r="DK491" s="12"/>
      <c r="DL491" s="12"/>
      <c r="DM491" s="12"/>
      <c r="DN491" s="12"/>
      <c r="DO491" s="12"/>
      <c r="DP491" s="12"/>
      <c r="DQ491" s="12"/>
      <c r="DR491" s="12"/>
      <c r="DS491" s="12"/>
      <c r="DT491" s="12"/>
      <c r="DU491" s="12"/>
      <c r="DV491" s="12"/>
      <c r="DW491" s="12"/>
      <c r="DX491" s="12"/>
      <c r="DY491" s="12"/>
      <c r="DZ491" s="12"/>
      <c r="EA491" s="12"/>
      <c r="EB491" s="12"/>
      <c r="EC491" s="12"/>
      <c r="ED491" s="12"/>
      <c r="EE491" s="12"/>
      <c r="EF491" s="12"/>
      <c r="EG491" s="12"/>
      <c r="EH491" s="12"/>
      <c r="EI491" s="12"/>
      <c r="EJ491" s="12"/>
      <c r="EK491" s="12"/>
      <c r="EL491" s="12"/>
      <c r="EM491" s="12"/>
      <c r="EN491" s="12"/>
      <c r="EO491" s="12"/>
      <c r="EP491" s="12"/>
      <c r="EQ491" s="12"/>
      <c r="ER491" s="12"/>
      <c r="ES491" s="12"/>
      <c r="ET491" s="12"/>
      <c r="EU491" s="12"/>
      <c r="EV491" s="12"/>
      <c r="EW491" s="12"/>
      <c r="EX491" s="12"/>
      <c r="EY491" s="12"/>
      <c r="EZ491" s="12"/>
      <c r="FA491" s="12"/>
      <c r="FB491" s="12"/>
      <c r="FC491" s="12"/>
      <c r="FD491" s="12"/>
      <c r="FE491" s="12"/>
      <c r="FF491" s="12"/>
      <c r="FG491" s="12"/>
      <c r="FH491" s="12"/>
      <c r="FI491" s="12"/>
      <c r="FJ491" s="12"/>
      <c r="FK491" s="12"/>
      <c r="FL491" s="12"/>
      <c r="FM491" s="12"/>
      <c r="FN491" s="12"/>
      <c r="FO491" s="12"/>
      <c r="FP491" s="12"/>
      <c r="FQ491" s="12"/>
      <c r="FR491" s="12"/>
      <c r="FS491" s="12"/>
      <c r="FT491" s="12"/>
      <c r="FU491" s="12"/>
      <c r="FV491" s="12"/>
      <c r="FW491" s="12"/>
      <c r="FX491" s="12"/>
      <c r="FY491" s="12"/>
      <c r="FZ491" s="12"/>
      <c r="GA491" s="12"/>
      <c r="GB491" s="12"/>
    </row>
    <row r="492" spans="1:184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/>
      <c r="CZ492" s="12"/>
      <c r="DA492" s="12"/>
      <c r="DB492" s="12"/>
      <c r="DC492" s="12"/>
      <c r="DD492" s="12"/>
      <c r="DE492" s="12"/>
      <c r="DF492" s="12"/>
      <c r="DG492" s="12"/>
      <c r="DH492" s="12"/>
      <c r="DI492" s="12"/>
      <c r="DJ492" s="12"/>
      <c r="DK492" s="12"/>
      <c r="DL492" s="12"/>
      <c r="DM492" s="12"/>
      <c r="DN492" s="12"/>
      <c r="DO492" s="12"/>
      <c r="DP492" s="12"/>
      <c r="DQ492" s="12"/>
      <c r="DR492" s="12"/>
      <c r="DS492" s="12"/>
      <c r="DT492" s="12"/>
      <c r="DU492" s="12"/>
      <c r="DV492" s="12"/>
      <c r="DW492" s="12"/>
      <c r="DX492" s="12"/>
      <c r="DY492" s="12"/>
      <c r="DZ492" s="12"/>
      <c r="EA492" s="12"/>
      <c r="EB492" s="12"/>
      <c r="EC492" s="12"/>
      <c r="ED492" s="12"/>
      <c r="EE492" s="12"/>
      <c r="EF492" s="12"/>
      <c r="EG492" s="12"/>
      <c r="EH492" s="12"/>
      <c r="EI492" s="12"/>
      <c r="EJ492" s="12"/>
      <c r="EK492" s="12"/>
      <c r="EL492" s="12"/>
      <c r="EM492" s="12"/>
      <c r="EN492" s="12"/>
      <c r="EO492" s="12"/>
      <c r="EP492" s="12"/>
      <c r="EQ492" s="12"/>
      <c r="ER492" s="12"/>
      <c r="ES492" s="12"/>
      <c r="ET492" s="12"/>
      <c r="EU492" s="12"/>
      <c r="EV492" s="12"/>
      <c r="EW492" s="12"/>
      <c r="EX492" s="12"/>
      <c r="EY492" s="12"/>
      <c r="EZ492" s="12"/>
      <c r="FA492" s="12"/>
      <c r="FB492" s="12"/>
      <c r="FC492" s="12"/>
      <c r="FD492" s="12"/>
      <c r="FE492" s="12"/>
      <c r="FF492" s="12"/>
      <c r="FG492" s="12"/>
      <c r="FH492" s="12"/>
      <c r="FI492" s="12"/>
      <c r="FJ492" s="12"/>
      <c r="FK492" s="12"/>
      <c r="FL492" s="12"/>
      <c r="FM492" s="12"/>
      <c r="FN492" s="12"/>
      <c r="FO492" s="12"/>
      <c r="FP492" s="12"/>
      <c r="FQ492" s="12"/>
      <c r="FR492" s="12"/>
      <c r="FS492" s="12"/>
      <c r="FT492" s="12"/>
      <c r="FU492" s="12"/>
      <c r="FV492" s="12"/>
      <c r="FW492" s="12"/>
      <c r="FX492" s="12"/>
      <c r="FY492" s="12"/>
      <c r="FZ492" s="12"/>
      <c r="GA492" s="12"/>
      <c r="GB492" s="12"/>
    </row>
    <row r="493" spans="1:184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  <c r="CT493" s="12"/>
      <c r="CU493" s="12"/>
      <c r="CV493" s="12"/>
      <c r="CW493" s="12"/>
      <c r="CX493" s="12"/>
      <c r="CY493" s="12"/>
      <c r="CZ493" s="12"/>
      <c r="DA493" s="12"/>
      <c r="DB493" s="12"/>
      <c r="DC493" s="12"/>
      <c r="DD493" s="12"/>
      <c r="DE493" s="12"/>
      <c r="DF493" s="12"/>
      <c r="DG493" s="12"/>
      <c r="DH493" s="12"/>
      <c r="DI493" s="12"/>
      <c r="DJ493" s="12"/>
      <c r="DK493" s="12"/>
      <c r="DL493" s="12"/>
      <c r="DM493" s="12"/>
      <c r="DN493" s="12"/>
      <c r="DO493" s="12"/>
      <c r="DP493" s="12"/>
      <c r="DQ493" s="12"/>
      <c r="DR493" s="12"/>
      <c r="DS493" s="12"/>
      <c r="DT493" s="12"/>
      <c r="DU493" s="12"/>
      <c r="DV493" s="12"/>
      <c r="DW493" s="12"/>
      <c r="DX493" s="12"/>
      <c r="DY493" s="12"/>
      <c r="DZ493" s="12"/>
      <c r="EA493" s="12"/>
      <c r="EB493" s="12"/>
      <c r="EC493" s="12"/>
      <c r="ED493" s="12"/>
      <c r="EE493" s="12"/>
      <c r="EF493" s="12"/>
      <c r="EG493" s="12"/>
      <c r="EH493" s="12"/>
      <c r="EI493" s="12"/>
      <c r="EJ493" s="12"/>
      <c r="EK493" s="12"/>
      <c r="EL493" s="12"/>
      <c r="EM493" s="12"/>
      <c r="EN493" s="12"/>
      <c r="EO493" s="12"/>
      <c r="EP493" s="12"/>
      <c r="EQ493" s="12"/>
      <c r="ER493" s="12"/>
      <c r="ES493" s="12"/>
      <c r="ET493" s="12"/>
      <c r="EU493" s="12"/>
      <c r="EV493" s="12"/>
      <c r="EW493" s="12"/>
      <c r="EX493" s="12"/>
      <c r="EY493" s="12"/>
      <c r="EZ493" s="12"/>
      <c r="FA493" s="12"/>
      <c r="FB493" s="12"/>
      <c r="FC493" s="12"/>
      <c r="FD493" s="12"/>
      <c r="FE493" s="12"/>
      <c r="FF493" s="12"/>
      <c r="FG493" s="12"/>
      <c r="FH493" s="12"/>
      <c r="FI493" s="12"/>
      <c r="FJ493" s="12"/>
      <c r="FK493" s="12"/>
      <c r="FL493" s="12"/>
      <c r="FM493" s="12"/>
      <c r="FN493" s="12"/>
      <c r="FO493" s="12"/>
      <c r="FP493" s="12"/>
      <c r="FQ493" s="12"/>
      <c r="FR493" s="12"/>
      <c r="FS493" s="12"/>
      <c r="FT493" s="12"/>
      <c r="FU493" s="12"/>
      <c r="FV493" s="12"/>
      <c r="FW493" s="12"/>
      <c r="FX493" s="12"/>
      <c r="FY493" s="12"/>
      <c r="FZ493" s="12"/>
      <c r="GA493" s="12"/>
      <c r="GB493" s="12"/>
    </row>
    <row r="494" spans="1:18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  <c r="CT494" s="12"/>
      <c r="CU494" s="12"/>
      <c r="CV494" s="12"/>
      <c r="CW494" s="12"/>
      <c r="CX494" s="12"/>
      <c r="CY494" s="12"/>
      <c r="CZ494" s="12"/>
      <c r="DA494" s="12"/>
      <c r="DB494" s="12"/>
      <c r="DC494" s="12"/>
      <c r="DD494" s="12"/>
      <c r="DE494" s="12"/>
      <c r="DF494" s="12"/>
      <c r="DG494" s="12"/>
      <c r="DH494" s="12"/>
      <c r="DI494" s="12"/>
      <c r="DJ494" s="12"/>
      <c r="DK494" s="12"/>
      <c r="DL494" s="12"/>
      <c r="DM494" s="12"/>
      <c r="DN494" s="12"/>
      <c r="DO494" s="12"/>
      <c r="DP494" s="12"/>
      <c r="DQ494" s="12"/>
      <c r="DR494" s="12"/>
      <c r="DS494" s="12"/>
      <c r="DT494" s="12"/>
      <c r="DU494" s="12"/>
      <c r="DV494" s="12"/>
      <c r="DW494" s="12"/>
      <c r="DX494" s="12"/>
      <c r="DY494" s="12"/>
      <c r="DZ494" s="12"/>
      <c r="EA494" s="12"/>
      <c r="EB494" s="12"/>
      <c r="EC494" s="12"/>
      <c r="ED494" s="12"/>
      <c r="EE494" s="12"/>
      <c r="EF494" s="12"/>
      <c r="EG494" s="12"/>
      <c r="EH494" s="12"/>
      <c r="EI494" s="12"/>
      <c r="EJ494" s="12"/>
      <c r="EK494" s="12"/>
      <c r="EL494" s="12"/>
      <c r="EM494" s="12"/>
      <c r="EN494" s="12"/>
      <c r="EO494" s="12"/>
      <c r="EP494" s="12"/>
      <c r="EQ494" s="12"/>
      <c r="ER494" s="12"/>
      <c r="ES494" s="12"/>
      <c r="ET494" s="12"/>
      <c r="EU494" s="12"/>
      <c r="EV494" s="12"/>
      <c r="EW494" s="12"/>
      <c r="EX494" s="12"/>
      <c r="EY494" s="12"/>
      <c r="EZ494" s="12"/>
      <c r="FA494" s="12"/>
      <c r="FB494" s="12"/>
      <c r="FC494" s="12"/>
      <c r="FD494" s="12"/>
      <c r="FE494" s="12"/>
      <c r="FF494" s="12"/>
      <c r="FG494" s="12"/>
      <c r="FH494" s="12"/>
      <c r="FI494" s="12"/>
      <c r="FJ494" s="12"/>
      <c r="FK494" s="12"/>
      <c r="FL494" s="12"/>
      <c r="FM494" s="12"/>
      <c r="FN494" s="12"/>
      <c r="FO494" s="12"/>
      <c r="FP494" s="12"/>
      <c r="FQ494" s="12"/>
      <c r="FR494" s="12"/>
      <c r="FS494" s="12"/>
      <c r="FT494" s="12"/>
      <c r="FU494" s="12"/>
      <c r="FV494" s="12"/>
      <c r="FW494" s="12"/>
      <c r="FX494" s="12"/>
      <c r="FY494" s="12"/>
      <c r="FZ494" s="12"/>
      <c r="GA494" s="12"/>
      <c r="GB494" s="12"/>
    </row>
    <row r="495" spans="1:184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  <c r="DG495" s="12"/>
      <c r="DH495" s="12"/>
      <c r="DI495" s="12"/>
      <c r="DJ495" s="12"/>
      <c r="DK495" s="12"/>
      <c r="DL495" s="12"/>
      <c r="DM495" s="12"/>
      <c r="DN495" s="12"/>
      <c r="DO495" s="12"/>
      <c r="DP495" s="12"/>
      <c r="DQ495" s="12"/>
      <c r="DR495" s="12"/>
      <c r="DS495" s="12"/>
      <c r="DT495" s="12"/>
      <c r="DU495" s="12"/>
      <c r="DV495" s="12"/>
      <c r="DW495" s="12"/>
      <c r="DX495" s="12"/>
      <c r="DY495" s="12"/>
      <c r="DZ495" s="12"/>
      <c r="EA495" s="12"/>
      <c r="EB495" s="12"/>
      <c r="EC495" s="12"/>
      <c r="ED495" s="12"/>
      <c r="EE495" s="12"/>
      <c r="EF495" s="12"/>
      <c r="EG495" s="12"/>
      <c r="EH495" s="12"/>
      <c r="EI495" s="12"/>
      <c r="EJ495" s="12"/>
      <c r="EK495" s="12"/>
      <c r="EL495" s="12"/>
      <c r="EM495" s="12"/>
      <c r="EN495" s="12"/>
      <c r="EO495" s="12"/>
      <c r="EP495" s="12"/>
      <c r="EQ495" s="12"/>
      <c r="ER495" s="12"/>
      <c r="ES495" s="12"/>
      <c r="ET495" s="12"/>
      <c r="EU495" s="12"/>
      <c r="EV495" s="12"/>
      <c r="EW495" s="12"/>
      <c r="EX495" s="12"/>
      <c r="EY495" s="12"/>
      <c r="EZ495" s="12"/>
      <c r="FA495" s="12"/>
      <c r="FB495" s="12"/>
      <c r="FC495" s="12"/>
      <c r="FD495" s="12"/>
      <c r="FE495" s="12"/>
      <c r="FF495" s="12"/>
      <c r="FG495" s="12"/>
      <c r="FH495" s="12"/>
      <c r="FI495" s="12"/>
      <c r="FJ495" s="12"/>
      <c r="FK495" s="12"/>
      <c r="FL495" s="12"/>
      <c r="FM495" s="12"/>
      <c r="FN495" s="12"/>
      <c r="FO495" s="12"/>
      <c r="FP495" s="12"/>
      <c r="FQ495" s="12"/>
      <c r="FR495" s="12"/>
      <c r="FS495" s="12"/>
      <c r="FT495" s="12"/>
      <c r="FU495" s="12"/>
      <c r="FV495" s="12"/>
      <c r="FW495" s="12"/>
      <c r="FX495" s="12"/>
      <c r="FY495" s="12"/>
      <c r="FZ495" s="12"/>
      <c r="GA495" s="12"/>
      <c r="GB495" s="12"/>
    </row>
    <row r="496" spans="1:184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  <c r="CT496" s="12"/>
      <c r="CU496" s="12"/>
      <c r="CV496" s="12"/>
      <c r="CW496" s="12"/>
      <c r="CX496" s="12"/>
      <c r="CY496" s="12"/>
      <c r="CZ496" s="12"/>
      <c r="DA496" s="12"/>
      <c r="DB496" s="12"/>
      <c r="DC496" s="12"/>
      <c r="DD496" s="12"/>
      <c r="DE496" s="12"/>
      <c r="DF496" s="12"/>
      <c r="DG496" s="12"/>
      <c r="DH496" s="12"/>
      <c r="DI496" s="12"/>
      <c r="DJ496" s="12"/>
      <c r="DK496" s="12"/>
      <c r="DL496" s="12"/>
      <c r="DM496" s="12"/>
      <c r="DN496" s="12"/>
      <c r="DO496" s="12"/>
      <c r="DP496" s="12"/>
      <c r="DQ496" s="12"/>
      <c r="DR496" s="12"/>
      <c r="DS496" s="12"/>
      <c r="DT496" s="12"/>
      <c r="DU496" s="12"/>
      <c r="DV496" s="12"/>
      <c r="DW496" s="12"/>
      <c r="DX496" s="12"/>
      <c r="DY496" s="12"/>
      <c r="DZ496" s="12"/>
      <c r="EA496" s="12"/>
      <c r="EB496" s="12"/>
      <c r="EC496" s="12"/>
      <c r="ED496" s="12"/>
      <c r="EE496" s="12"/>
      <c r="EF496" s="12"/>
      <c r="EG496" s="12"/>
      <c r="EH496" s="12"/>
      <c r="EI496" s="12"/>
      <c r="EJ496" s="12"/>
      <c r="EK496" s="12"/>
      <c r="EL496" s="12"/>
      <c r="EM496" s="12"/>
      <c r="EN496" s="12"/>
      <c r="EO496" s="12"/>
      <c r="EP496" s="12"/>
      <c r="EQ496" s="12"/>
      <c r="ER496" s="12"/>
      <c r="ES496" s="12"/>
      <c r="ET496" s="12"/>
      <c r="EU496" s="12"/>
      <c r="EV496" s="12"/>
      <c r="EW496" s="12"/>
      <c r="EX496" s="12"/>
      <c r="EY496" s="12"/>
      <c r="EZ496" s="12"/>
      <c r="FA496" s="12"/>
      <c r="FB496" s="12"/>
      <c r="FC496" s="12"/>
      <c r="FD496" s="12"/>
      <c r="FE496" s="12"/>
      <c r="FF496" s="12"/>
      <c r="FG496" s="12"/>
      <c r="FH496" s="12"/>
      <c r="FI496" s="12"/>
      <c r="FJ496" s="12"/>
      <c r="FK496" s="12"/>
      <c r="FL496" s="12"/>
      <c r="FM496" s="12"/>
      <c r="FN496" s="12"/>
      <c r="FO496" s="12"/>
      <c r="FP496" s="12"/>
      <c r="FQ496" s="12"/>
      <c r="FR496" s="12"/>
      <c r="FS496" s="12"/>
      <c r="FT496" s="12"/>
      <c r="FU496" s="12"/>
      <c r="FV496" s="12"/>
      <c r="FW496" s="12"/>
      <c r="FX496" s="12"/>
      <c r="FY496" s="12"/>
      <c r="FZ496" s="12"/>
      <c r="GA496" s="12"/>
      <c r="GB496" s="12"/>
    </row>
    <row r="497" spans="1:184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2"/>
      <c r="DO497" s="12"/>
      <c r="DP497" s="12"/>
      <c r="DQ497" s="12"/>
      <c r="DR497" s="12"/>
      <c r="DS497" s="12"/>
      <c r="DT497" s="12"/>
      <c r="DU497" s="12"/>
      <c r="DV497" s="12"/>
      <c r="DW497" s="12"/>
      <c r="DX497" s="12"/>
      <c r="DY497" s="12"/>
      <c r="DZ497" s="12"/>
      <c r="EA497" s="12"/>
      <c r="EB497" s="12"/>
      <c r="EC497" s="12"/>
      <c r="ED497" s="12"/>
      <c r="EE497" s="12"/>
      <c r="EF497" s="12"/>
      <c r="EG497" s="12"/>
      <c r="EH497" s="12"/>
      <c r="EI497" s="12"/>
      <c r="EJ497" s="12"/>
      <c r="EK497" s="12"/>
      <c r="EL497" s="12"/>
      <c r="EM497" s="12"/>
      <c r="EN497" s="12"/>
      <c r="EO497" s="12"/>
      <c r="EP497" s="12"/>
      <c r="EQ497" s="12"/>
      <c r="ER497" s="12"/>
      <c r="ES497" s="12"/>
      <c r="ET497" s="12"/>
      <c r="EU497" s="12"/>
      <c r="EV497" s="12"/>
      <c r="EW497" s="12"/>
      <c r="EX497" s="12"/>
      <c r="EY497" s="12"/>
      <c r="EZ497" s="12"/>
      <c r="FA497" s="12"/>
      <c r="FB497" s="12"/>
      <c r="FC497" s="12"/>
      <c r="FD497" s="12"/>
      <c r="FE497" s="12"/>
      <c r="FF497" s="12"/>
      <c r="FG497" s="12"/>
      <c r="FH497" s="12"/>
      <c r="FI497" s="12"/>
      <c r="FJ497" s="12"/>
      <c r="FK497" s="12"/>
      <c r="FL497" s="12"/>
      <c r="FM497" s="12"/>
      <c r="FN497" s="12"/>
      <c r="FO497" s="12"/>
      <c r="FP497" s="12"/>
      <c r="FQ497" s="12"/>
      <c r="FR497" s="12"/>
      <c r="FS497" s="12"/>
      <c r="FT497" s="12"/>
      <c r="FU497" s="12"/>
      <c r="FV497" s="12"/>
      <c r="FW497" s="12"/>
      <c r="FX497" s="12"/>
      <c r="FY497" s="12"/>
      <c r="FZ497" s="12"/>
      <c r="GA497" s="12"/>
      <c r="GB497" s="12"/>
    </row>
    <row r="498" spans="1:184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  <c r="DO498" s="12"/>
      <c r="DP498" s="12"/>
      <c r="DQ498" s="12"/>
      <c r="DR498" s="12"/>
      <c r="DS498" s="12"/>
      <c r="DT498" s="12"/>
      <c r="DU498" s="12"/>
      <c r="DV498" s="12"/>
      <c r="DW498" s="12"/>
      <c r="DX498" s="12"/>
      <c r="DY498" s="12"/>
      <c r="DZ498" s="12"/>
      <c r="EA498" s="12"/>
      <c r="EB498" s="12"/>
      <c r="EC498" s="12"/>
      <c r="ED498" s="12"/>
      <c r="EE498" s="12"/>
      <c r="EF498" s="12"/>
      <c r="EG498" s="12"/>
      <c r="EH498" s="12"/>
      <c r="EI498" s="12"/>
      <c r="EJ498" s="12"/>
      <c r="EK498" s="12"/>
      <c r="EL498" s="12"/>
      <c r="EM498" s="12"/>
      <c r="EN498" s="12"/>
      <c r="EO498" s="12"/>
      <c r="EP498" s="12"/>
      <c r="EQ498" s="12"/>
      <c r="ER498" s="12"/>
      <c r="ES498" s="12"/>
      <c r="ET498" s="12"/>
      <c r="EU498" s="12"/>
      <c r="EV498" s="12"/>
      <c r="EW498" s="12"/>
      <c r="EX498" s="12"/>
      <c r="EY498" s="12"/>
      <c r="EZ498" s="12"/>
      <c r="FA498" s="12"/>
      <c r="FB498" s="12"/>
      <c r="FC498" s="12"/>
      <c r="FD498" s="12"/>
      <c r="FE498" s="12"/>
      <c r="FF498" s="12"/>
      <c r="FG498" s="12"/>
      <c r="FH498" s="12"/>
      <c r="FI498" s="12"/>
      <c r="FJ498" s="12"/>
      <c r="FK498" s="12"/>
      <c r="FL498" s="12"/>
      <c r="FM498" s="12"/>
      <c r="FN498" s="12"/>
      <c r="FO498" s="12"/>
      <c r="FP498" s="12"/>
      <c r="FQ498" s="12"/>
      <c r="FR498" s="12"/>
      <c r="FS498" s="12"/>
      <c r="FT498" s="12"/>
      <c r="FU498" s="12"/>
      <c r="FV498" s="12"/>
      <c r="FW498" s="12"/>
      <c r="FX498" s="12"/>
      <c r="FY498" s="12"/>
      <c r="FZ498" s="12"/>
      <c r="GA498" s="12"/>
      <c r="GB498" s="12"/>
    </row>
    <row r="499" spans="1:184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  <c r="DO499" s="12"/>
      <c r="DP499" s="12"/>
      <c r="DQ499" s="12"/>
      <c r="DR499" s="12"/>
      <c r="DS499" s="12"/>
      <c r="DT499" s="12"/>
      <c r="DU499" s="12"/>
      <c r="DV499" s="12"/>
      <c r="DW499" s="12"/>
      <c r="DX499" s="12"/>
      <c r="DY499" s="12"/>
      <c r="DZ499" s="12"/>
      <c r="EA499" s="12"/>
      <c r="EB499" s="12"/>
      <c r="EC499" s="12"/>
      <c r="ED499" s="12"/>
      <c r="EE499" s="12"/>
      <c r="EF499" s="12"/>
      <c r="EG499" s="12"/>
      <c r="EH499" s="12"/>
      <c r="EI499" s="12"/>
      <c r="EJ499" s="12"/>
      <c r="EK499" s="12"/>
      <c r="EL499" s="12"/>
      <c r="EM499" s="12"/>
      <c r="EN499" s="12"/>
      <c r="EO499" s="12"/>
      <c r="EP499" s="12"/>
      <c r="EQ499" s="12"/>
      <c r="ER499" s="12"/>
      <c r="ES499" s="12"/>
      <c r="ET499" s="12"/>
      <c r="EU499" s="12"/>
      <c r="EV499" s="12"/>
      <c r="EW499" s="12"/>
      <c r="EX499" s="12"/>
      <c r="EY499" s="12"/>
      <c r="EZ499" s="12"/>
      <c r="FA499" s="12"/>
      <c r="FB499" s="12"/>
      <c r="FC499" s="12"/>
      <c r="FD499" s="12"/>
      <c r="FE499" s="12"/>
      <c r="FF499" s="12"/>
      <c r="FG499" s="12"/>
      <c r="FH499" s="12"/>
      <c r="FI499" s="12"/>
      <c r="FJ499" s="12"/>
      <c r="FK499" s="12"/>
      <c r="FL499" s="12"/>
      <c r="FM499" s="12"/>
      <c r="FN499" s="12"/>
      <c r="FO499" s="12"/>
      <c r="FP499" s="12"/>
      <c r="FQ499" s="12"/>
      <c r="FR499" s="12"/>
      <c r="FS499" s="12"/>
      <c r="FT499" s="12"/>
      <c r="FU499" s="12"/>
      <c r="FV499" s="12"/>
      <c r="FW499" s="12"/>
      <c r="FX499" s="12"/>
      <c r="FY499" s="12"/>
      <c r="FZ499" s="12"/>
      <c r="GA499" s="12"/>
      <c r="GB499" s="12"/>
    </row>
    <row r="500" spans="1:184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  <c r="EN500" s="12"/>
      <c r="EO500" s="12"/>
      <c r="EP500" s="12"/>
      <c r="EQ500" s="12"/>
      <c r="ER500" s="12"/>
      <c r="ES500" s="12"/>
      <c r="ET500" s="12"/>
      <c r="EU500" s="12"/>
      <c r="EV500" s="12"/>
      <c r="EW500" s="12"/>
      <c r="EX500" s="12"/>
      <c r="EY500" s="12"/>
      <c r="EZ500" s="12"/>
      <c r="FA500" s="12"/>
      <c r="FB500" s="12"/>
      <c r="FC500" s="12"/>
      <c r="FD500" s="12"/>
      <c r="FE500" s="12"/>
      <c r="FF500" s="12"/>
      <c r="FG500" s="12"/>
      <c r="FH500" s="12"/>
      <c r="FI500" s="12"/>
      <c r="FJ500" s="12"/>
      <c r="FK500" s="12"/>
      <c r="FL500" s="12"/>
      <c r="FM500" s="12"/>
      <c r="FN500" s="12"/>
      <c r="FO500" s="12"/>
      <c r="FP500" s="12"/>
      <c r="FQ500" s="12"/>
      <c r="FR500" s="12"/>
      <c r="FS500" s="12"/>
      <c r="FT500" s="12"/>
      <c r="FU500" s="12"/>
      <c r="FV500" s="12"/>
      <c r="FW500" s="12"/>
      <c r="FX500" s="12"/>
      <c r="FY500" s="12"/>
      <c r="FZ500" s="12"/>
      <c r="GA500" s="12"/>
      <c r="GB500" s="12"/>
    </row>
    <row r="501" spans="1:184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  <c r="EN501" s="12"/>
      <c r="EO501" s="12"/>
      <c r="EP501" s="12"/>
      <c r="EQ501" s="12"/>
      <c r="ER501" s="12"/>
      <c r="ES501" s="12"/>
      <c r="ET501" s="12"/>
      <c r="EU501" s="12"/>
      <c r="EV501" s="12"/>
      <c r="EW501" s="12"/>
      <c r="EX501" s="12"/>
      <c r="EY501" s="12"/>
      <c r="EZ501" s="12"/>
      <c r="FA501" s="12"/>
      <c r="FB501" s="12"/>
      <c r="FC501" s="12"/>
      <c r="FD501" s="12"/>
      <c r="FE501" s="12"/>
      <c r="FF501" s="12"/>
      <c r="FG501" s="12"/>
      <c r="FH501" s="12"/>
      <c r="FI501" s="12"/>
      <c r="FJ501" s="12"/>
      <c r="FK501" s="12"/>
      <c r="FL501" s="12"/>
      <c r="FM501" s="12"/>
      <c r="FN501" s="12"/>
      <c r="FO501" s="12"/>
      <c r="FP501" s="12"/>
      <c r="FQ501" s="12"/>
      <c r="FR501" s="12"/>
      <c r="FS501" s="12"/>
      <c r="FT501" s="12"/>
      <c r="FU501" s="12"/>
      <c r="FV501" s="12"/>
      <c r="FW501" s="12"/>
      <c r="FX501" s="12"/>
      <c r="FY501" s="12"/>
      <c r="FZ501" s="12"/>
      <c r="GA501" s="12"/>
      <c r="GB501" s="12"/>
    </row>
    <row r="502" spans="1:184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  <c r="DO502" s="12"/>
      <c r="DP502" s="12"/>
      <c r="DQ502" s="12"/>
      <c r="DR502" s="12"/>
      <c r="DS502" s="12"/>
      <c r="DT502" s="12"/>
      <c r="DU502" s="12"/>
      <c r="DV502" s="12"/>
      <c r="DW502" s="12"/>
      <c r="DX502" s="12"/>
      <c r="DY502" s="12"/>
      <c r="DZ502" s="12"/>
      <c r="EA502" s="12"/>
      <c r="EB502" s="12"/>
      <c r="EC502" s="12"/>
      <c r="ED502" s="12"/>
      <c r="EE502" s="12"/>
      <c r="EF502" s="12"/>
      <c r="EG502" s="12"/>
      <c r="EH502" s="12"/>
      <c r="EI502" s="12"/>
      <c r="EJ502" s="12"/>
      <c r="EK502" s="12"/>
      <c r="EL502" s="12"/>
      <c r="EM502" s="12"/>
      <c r="EN502" s="12"/>
      <c r="EO502" s="12"/>
      <c r="EP502" s="12"/>
      <c r="EQ502" s="12"/>
      <c r="ER502" s="12"/>
      <c r="ES502" s="12"/>
      <c r="ET502" s="12"/>
      <c r="EU502" s="12"/>
      <c r="EV502" s="12"/>
      <c r="EW502" s="12"/>
      <c r="EX502" s="12"/>
      <c r="EY502" s="12"/>
      <c r="EZ502" s="12"/>
      <c r="FA502" s="12"/>
      <c r="FB502" s="12"/>
      <c r="FC502" s="12"/>
      <c r="FD502" s="12"/>
      <c r="FE502" s="12"/>
      <c r="FF502" s="12"/>
      <c r="FG502" s="12"/>
      <c r="FH502" s="12"/>
      <c r="FI502" s="12"/>
      <c r="FJ502" s="12"/>
      <c r="FK502" s="12"/>
      <c r="FL502" s="12"/>
      <c r="FM502" s="12"/>
      <c r="FN502" s="12"/>
      <c r="FO502" s="12"/>
      <c r="FP502" s="12"/>
      <c r="FQ502" s="12"/>
      <c r="FR502" s="12"/>
      <c r="FS502" s="12"/>
      <c r="FT502" s="12"/>
      <c r="FU502" s="12"/>
      <c r="FV502" s="12"/>
      <c r="FW502" s="12"/>
      <c r="FX502" s="12"/>
      <c r="FY502" s="12"/>
      <c r="FZ502" s="12"/>
      <c r="GA502" s="12"/>
      <c r="GB502" s="12"/>
    </row>
    <row r="503" spans="1:184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  <c r="DO503" s="12"/>
      <c r="DP503" s="12"/>
      <c r="DQ503" s="12"/>
      <c r="DR503" s="12"/>
      <c r="DS503" s="12"/>
      <c r="DT503" s="12"/>
      <c r="DU503" s="12"/>
      <c r="DV503" s="12"/>
      <c r="DW503" s="12"/>
      <c r="DX503" s="12"/>
      <c r="DY503" s="12"/>
      <c r="DZ503" s="12"/>
      <c r="EA503" s="12"/>
      <c r="EB503" s="12"/>
      <c r="EC503" s="12"/>
      <c r="ED503" s="12"/>
      <c r="EE503" s="12"/>
      <c r="EF503" s="12"/>
      <c r="EG503" s="12"/>
      <c r="EH503" s="12"/>
      <c r="EI503" s="12"/>
      <c r="EJ503" s="12"/>
      <c r="EK503" s="12"/>
      <c r="EL503" s="12"/>
      <c r="EM503" s="12"/>
      <c r="EN503" s="12"/>
      <c r="EO503" s="12"/>
      <c r="EP503" s="12"/>
      <c r="EQ503" s="12"/>
      <c r="ER503" s="12"/>
      <c r="ES503" s="12"/>
      <c r="ET503" s="12"/>
      <c r="EU503" s="12"/>
      <c r="EV503" s="12"/>
      <c r="EW503" s="12"/>
      <c r="EX503" s="12"/>
      <c r="EY503" s="12"/>
      <c r="EZ503" s="12"/>
      <c r="FA503" s="12"/>
      <c r="FB503" s="12"/>
      <c r="FC503" s="12"/>
      <c r="FD503" s="12"/>
      <c r="FE503" s="12"/>
      <c r="FF503" s="12"/>
      <c r="FG503" s="12"/>
      <c r="FH503" s="12"/>
      <c r="FI503" s="12"/>
      <c r="FJ503" s="12"/>
      <c r="FK503" s="12"/>
      <c r="FL503" s="12"/>
      <c r="FM503" s="12"/>
      <c r="FN503" s="12"/>
      <c r="FO503" s="12"/>
      <c r="FP503" s="12"/>
      <c r="FQ503" s="12"/>
      <c r="FR503" s="12"/>
      <c r="FS503" s="12"/>
      <c r="FT503" s="12"/>
      <c r="FU503" s="12"/>
      <c r="FV503" s="12"/>
      <c r="FW503" s="12"/>
      <c r="FX503" s="12"/>
      <c r="FY503" s="12"/>
      <c r="FZ503" s="12"/>
      <c r="GA503" s="12"/>
      <c r="GB503" s="12"/>
    </row>
    <row r="504" spans="1:18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  <c r="DO504" s="12"/>
      <c r="DP504" s="12"/>
      <c r="DQ504" s="12"/>
      <c r="DR504" s="12"/>
      <c r="DS504" s="12"/>
      <c r="DT504" s="12"/>
      <c r="DU504" s="12"/>
      <c r="DV504" s="12"/>
      <c r="DW504" s="12"/>
      <c r="DX504" s="12"/>
      <c r="DY504" s="12"/>
      <c r="DZ504" s="12"/>
      <c r="EA504" s="12"/>
      <c r="EB504" s="12"/>
      <c r="EC504" s="12"/>
      <c r="ED504" s="12"/>
      <c r="EE504" s="12"/>
      <c r="EF504" s="12"/>
      <c r="EG504" s="12"/>
      <c r="EH504" s="12"/>
      <c r="EI504" s="12"/>
      <c r="EJ504" s="12"/>
      <c r="EK504" s="12"/>
      <c r="EL504" s="12"/>
      <c r="EM504" s="12"/>
      <c r="EN504" s="12"/>
      <c r="EO504" s="12"/>
      <c r="EP504" s="12"/>
      <c r="EQ504" s="12"/>
      <c r="ER504" s="12"/>
      <c r="ES504" s="12"/>
      <c r="ET504" s="12"/>
      <c r="EU504" s="12"/>
      <c r="EV504" s="12"/>
      <c r="EW504" s="12"/>
      <c r="EX504" s="12"/>
      <c r="EY504" s="12"/>
      <c r="EZ504" s="12"/>
      <c r="FA504" s="12"/>
      <c r="FB504" s="12"/>
      <c r="FC504" s="12"/>
      <c r="FD504" s="12"/>
      <c r="FE504" s="12"/>
      <c r="FF504" s="12"/>
      <c r="FG504" s="12"/>
      <c r="FH504" s="12"/>
      <c r="FI504" s="12"/>
      <c r="FJ504" s="12"/>
      <c r="FK504" s="12"/>
      <c r="FL504" s="12"/>
      <c r="FM504" s="12"/>
      <c r="FN504" s="12"/>
      <c r="FO504" s="12"/>
      <c r="FP504" s="12"/>
      <c r="FQ504" s="12"/>
      <c r="FR504" s="12"/>
      <c r="FS504" s="12"/>
      <c r="FT504" s="12"/>
      <c r="FU504" s="12"/>
      <c r="FV504" s="12"/>
      <c r="FW504" s="12"/>
      <c r="FX504" s="12"/>
      <c r="FY504" s="12"/>
      <c r="FZ504" s="12"/>
      <c r="GA504" s="12"/>
      <c r="GB504" s="12"/>
    </row>
    <row r="505" spans="1:184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  <c r="CT505" s="12"/>
      <c r="CU505" s="12"/>
      <c r="CV505" s="12"/>
      <c r="CW505" s="12"/>
      <c r="CX505" s="12"/>
      <c r="CY505" s="12"/>
      <c r="CZ505" s="12"/>
      <c r="DA505" s="12"/>
      <c r="DB505" s="12"/>
      <c r="DC505" s="12"/>
      <c r="DD505" s="12"/>
      <c r="DE505" s="12"/>
      <c r="DF505" s="12"/>
      <c r="DG505" s="12"/>
      <c r="DH505" s="12"/>
      <c r="DI505" s="12"/>
      <c r="DJ505" s="12"/>
      <c r="DK505" s="12"/>
      <c r="DL505" s="12"/>
      <c r="DM505" s="12"/>
      <c r="DN505" s="12"/>
      <c r="DO505" s="12"/>
      <c r="DP505" s="12"/>
      <c r="DQ505" s="12"/>
      <c r="DR505" s="12"/>
      <c r="DS505" s="12"/>
      <c r="DT505" s="12"/>
      <c r="DU505" s="12"/>
      <c r="DV505" s="12"/>
      <c r="DW505" s="12"/>
      <c r="DX505" s="12"/>
      <c r="DY505" s="12"/>
      <c r="DZ505" s="12"/>
      <c r="EA505" s="12"/>
      <c r="EB505" s="12"/>
      <c r="EC505" s="12"/>
      <c r="ED505" s="12"/>
      <c r="EE505" s="12"/>
      <c r="EF505" s="12"/>
      <c r="EG505" s="12"/>
      <c r="EH505" s="12"/>
      <c r="EI505" s="12"/>
      <c r="EJ505" s="12"/>
      <c r="EK505" s="12"/>
      <c r="EL505" s="12"/>
      <c r="EM505" s="12"/>
      <c r="EN505" s="12"/>
      <c r="EO505" s="12"/>
      <c r="EP505" s="12"/>
      <c r="EQ505" s="12"/>
      <c r="ER505" s="12"/>
      <c r="ES505" s="12"/>
      <c r="ET505" s="12"/>
      <c r="EU505" s="12"/>
      <c r="EV505" s="12"/>
      <c r="EW505" s="12"/>
      <c r="EX505" s="12"/>
      <c r="EY505" s="12"/>
      <c r="EZ505" s="12"/>
      <c r="FA505" s="12"/>
      <c r="FB505" s="12"/>
      <c r="FC505" s="12"/>
      <c r="FD505" s="12"/>
      <c r="FE505" s="12"/>
      <c r="FF505" s="12"/>
      <c r="FG505" s="12"/>
      <c r="FH505" s="12"/>
      <c r="FI505" s="12"/>
      <c r="FJ505" s="12"/>
      <c r="FK505" s="12"/>
      <c r="FL505" s="12"/>
      <c r="FM505" s="12"/>
      <c r="FN505" s="12"/>
      <c r="FO505" s="12"/>
      <c r="FP505" s="12"/>
      <c r="FQ505" s="12"/>
      <c r="FR505" s="12"/>
      <c r="FS505" s="12"/>
      <c r="FT505" s="12"/>
      <c r="FU505" s="12"/>
      <c r="FV505" s="12"/>
      <c r="FW505" s="12"/>
      <c r="FX505" s="12"/>
      <c r="FY505" s="12"/>
      <c r="FZ505" s="12"/>
      <c r="GA505" s="12"/>
      <c r="GB505" s="12"/>
    </row>
    <row r="506" spans="1:184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  <c r="DG506" s="12"/>
      <c r="DH506" s="12"/>
      <c r="DI506" s="12"/>
      <c r="DJ506" s="12"/>
      <c r="DK506" s="12"/>
      <c r="DL506" s="12"/>
      <c r="DM506" s="12"/>
      <c r="DN506" s="12"/>
      <c r="DO506" s="12"/>
      <c r="DP506" s="12"/>
      <c r="DQ506" s="12"/>
      <c r="DR506" s="12"/>
      <c r="DS506" s="12"/>
      <c r="DT506" s="12"/>
      <c r="DU506" s="12"/>
      <c r="DV506" s="12"/>
      <c r="DW506" s="12"/>
      <c r="DX506" s="12"/>
      <c r="DY506" s="12"/>
      <c r="DZ506" s="12"/>
      <c r="EA506" s="12"/>
      <c r="EB506" s="12"/>
      <c r="EC506" s="12"/>
      <c r="ED506" s="12"/>
      <c r="EE506" s="12"/>
      <c r="EF506" s="12"/>
      <c r="EG506" s="12"/>
      <c r="EH506" s="12"/>
      <c r="EI506" s="12"/>
      <c r="EJ506" s="12"/>
      <c r="EK506" s="12"/>
      <c r="EL506" s="12"/>
      <c r="EM506" s="12"/>
      <c r="EN506" s="12"/>
      <c r="EO506" s="12"/>
      <c r="EP506" s="12"/>
      <c r="EQ506" s="12"/>
      <c r="ER506" s="12"/>
      <c r="ES506" s="12"/>
      <c r="ET506" s="12"/>
      <c r="EU506" s="12"/>
      <c r="EV506" s="12"/>
      <c r="EW506" s="12"/>
      <c r="EX506" s="12"/>
      <c r="EY506" s="12"/>
      <c r="EZ506" s="12"/>
      <c r="FA506" s="12"/>
      <c r="FB506" s="12"/>
      <c r="FC506" s="12"/>
      <c r="FD506" s="12"/>
      <c r="FE506" s="12"/>
      <c r="FF506" s="12"/>
      <c r="FG506" s="12"/>
      <c r="FH506" s="12"/>
      <c r="FI506" s="12"/>
      <c r="FJ506" s="12"/>
      <c r="FK506" s="12"/>
      <c r="FL506" s="12"/>
      <c r="FM506" s="12"/>
      <c r="FN506" s="12"/>
      <c r="FO506" s="12"/>
      <c r="FP506" s="12"/>
      <c r="FQ506" s="12"/>
      <c r="FR506" s="12"/>
      <c r="FS506" s="12"/>
      <c r="FT506" s="12"/>
      <c r="FU506" s="12"/>
      <c r="FV506" s="12"/>
      <c r="FW506" s="12"/>
      <c r="FX506" s="12"/>
      <c r="FY506" s="12"/>
      <c r="FZ506" s="12"/>
      <c r="GA506" s="12"/>
      <c r="GB506" s="12"/>
    </row>
    <row r="507" spans="1:184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  <c r="DG507" s="12"/>
      <c r="DH507" s="12"/>
      <c r="DI507" s="12"/>
      <c r="DJ507" s="12"/>
      <c r="DK507" s="12"/>
      <c r="DL507" s="12"/>
      <c r="DM507" s="12"/>
      <c r="DN507" s="12"/>
      <c r="DO507" s="12"/>
      <c r="DP507" s="12"/>
      <c r="DQ507" s="12"/>
      <c r="DR507" s="12"/>
      <c r="DS507" s="12"/>
      <c r="DT507" s="12"/>
      <c r="DU507" s="12"/>
      <c r="DV507" s="12"/>
      <c r="DW507" s="12"/>
      <c r="DX507" s="12"/>
      <c r="DY507" s="12"/>
      <c r="DZ507" s="12"/>
      <c r="EA507" s="12"/>
      <c r="EB507" s="12"/>
      <c r="EC507" s="12"/>
      <c r="ED507" s="12"/>
      <c r="EE507" s="12"/>
      <c r="EF507" s="12"/>
      <c r="EG507" s="12"/>
      <c r="EH507" s="12"/>
      <c r="EI507" s="12"/>
      <c r="EJ507" s="12"/>
      <c r="EK507" s="12"/>
      <c r="EL507" s="12"/>
      <c r="EM507" s="12"/>
      <c r="EN507" s="12"/>
      <c r="EO507" s="12"/>
      <c r="EP507" s="12"/>
      <c r="EQ507" s="12"/>
      <c r="ER507" s="12"/>
      <c r="ES507" s="12"/>
      <c r="ET507" s="12"/>
      <c r="EU507" s="12"/>
      <c r="EV507" s="12"/>
      <c r="EW507" s="12"/>
      <c r="EX507" s="12"/>
      <c r="EY507" s="12"/>
      <c r="EZ507" s="12"/>
      <c r="FA507" s="12"/>
      <c r="FB507" s="12"/>
      <c r="FC507" s="12"/>
      <c r="FD507" s="12"/>
      <c r="FE507" s="12"/>
      <c r="FF507" s="12"/>
      <c r="FG507" s="12"/>
      <c r="FH507" s="12"/>
      <c r="FI507" s="12"/>
      <c r="FJ507" s="12"/>
      <c r="FK507" s="12"/>
      <c r="FL507" s="12"/>
      <c r="FM507" s="12"/>
      <c r="FN507" s="12"/>
      <c r="FO507" s="12"/>
      <c r="FP507" s="12"/>
      <c r="FQ507" s="12"/>
      <c r="FR507" s="12"/>
      <c r="FS507" s="12"/>
      <c r="FT507" s="12"/>
      <c r="FU507" s="12"/>
      <c r="FV507" s="12"/>
      <c r="FW507" s="12"/>
      <c r="FX507" s="12"/>
      <c r="FY507" s="12"/>
      <c r="FZ507" s="12"/>
      <c r="GA507" s="12"/>
      <c r="GB507" s="12"/>
    </row>
    <row r="508" spans="1:184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  <c r="CT508" s="12"/>
      <c r="CU508" s="12"/>
      <c r="CV508" s="12"/>
      <c r="CW508" s="12"/>
      <c r="CX508" s="12"/>
      <c r="CY508" s="12"/>
      <c r="CZ508" s="12"/>
      <c r="DA508" s="12"/>
      <c r="DB508" s="12"/>
      <c r="DC508" s="12"/>
      <c r="DD508" s="12"/>
      <c r="DE508" s="12"/>
      <c r="DF508" s="12"/>
      <c r="DG508" s="12"/>
      <c r="DH508" s="12"/>
      <c r="DI508" s="12"/>
      <c r="DJ508" s="12"/>
      <c r="DK508" s="12"/>
      <c r="DL508" s="12"/>
      <c r="DM508" s="12"/>
      <c r="DN508" s="12"/>
      <c r="DO508" s="12"/>
      <c r="DP508" s="12"/>
      <c r="DQ508" s="12"/>
      <c r="DR508" s="12"/>
      <c r="DS508" s="12"/>
      <c r="DT508" s="12"/>
      <c r="DU508" s="12"/>
      <c r="DV508" s="12"/>
      <c r="DW508" s="12"/>
      <c r="DX508" s="12"/>
      <c r="DY508" s="12"/>
      <c r="DZ508" s="12"/>
      <c r="EA508" s="12"/>
      <c r="EB508" s="12"/>
      <c r="EC508" s="12"/>
      <c r="ED508" s="12"/>
      <c r="EE508" s="12"/>
      <c r="EF508" s="12"/>
      <c r="EG508" s="12"/>
      <c r="EH508" s="12"/>
      <c r="EI508" s="12"/>
      <c r="EJ508" s="12"/>
      <c r="EK508" s="12"/>
      <c r="EL508" s="12"/>
      <c r="EM508" s="12"/>
      <c r="EN508" s="12"/>
      <c r="EO508" s="12"/>
      <c r="EP508" s="12"/>
      <c r="EQ508" s="12"/>
      <c r="ER508" s="12"/>
      <c r="ES508" s="12"/>
      <c r="ET508" s="12"/>
      <c r="EU508" s="12"/>
      <c r="EV508" s="12"/>
      <c r="EW508" s="12"/>
      <c r="EX508" s="12"/>
      <c r="EY508" s="12"/>
      <c r="EZ508" s="12"/>
      <c r="FA508" s="12"/>
      <c r="FB508" s="12"/>
      <c r="FC508" s="12"/>
      <c r="FD508" s="12"/>
      <c r="FE508" s="12"/>
      <c r="FF508" s="12"/>
      <c r="FG508" s="12"/>
      <c r="FH508" s="12"/>
      <c r="FI508" s="12"/>
      <c r="FJ508" s="12"/>
      <c r="FK508" s="12"/>
      <c r="FL508" s="12"/>
      <c r="FM508" s="12"/>
      <c r="FN508" s="12"/>
      <c r="FO508" s="12"/>
      <c r="FP508" s="12"/>
      <c r="FQ508" s="12"/>
      <c r="FR508" s="12"/>
      <c r="FS508" s="12"/>
      <c r="FT508" s="12"/>
      <c r="FU508" s="12"/>
      <c r="FV508" s="12"/>
      <c r="FW508" s="12"/>
      <c r="FX508" s="12"/>
      <c r="FY508" s="12"/>
      <c r="FZ508" s="12"/>
      <c r="GA508" s="12"/>
      <c r="GB508" s="12"/>
    </row>
    <row r="509" spans="1:184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/>
      <c r="DG509" s="12"/>
      <c r="DH509" s="12"/>
      <c r="DI509" s="12"/>
      <c r="DJ509" s="12"/>
      <c r="DK509" s="12"/>
      <c r="DL509" s="12"/>
      <c r="DM509" s="12"/>
      <c r="DN509" s="12"/>
      <c r="DO509" s="12"/>
      <c r="DP509" s="12"/>
      <c r="DQ509" s="12"/>
      <c r="DR509" s="12"/>
      <c r="DS509" s="12"/>
      <c r="DT509" s="12"/>
      <c r="DU509" s="12"/>
      <c r="DV509" s="12"/>
      <c r="DW509" s="12"/>
      <c r="DX509" s="12"/>
      <c r="DY509" s="12"/>
      <c r="DZ509" s="12"/>
      <c r="EA509" s="12"/>
      <c r="EB509" s="12"/>
      <c r="EC509" s="12"/>
      <c r="ED509" s="12"/>
      <c r="EE509" s="12"/>
      <c r="EF509" s="12"/>
      <c r="EG509" s="12"/>
      <c r="EH509" s="12"/>
      <c r="EI509" s="12"/>
      <c r="EJ509" s="12"/>
      <c r="EK509" s="12"/>
      <c r="EL509" s="12"/>
      <c r="EM509" s="12"/>
      <c r="EN509" s="12"/>
      <c r="EO509" s="12"/>
      <c r="EP509" s="12"/>
      <c r="EQ509" s="12"/>
      <c r="ER509" s="12"/>
      <c r="ES509" s="12"/>
      <c r="ET509" s="12"/>
      <c r="EU509" s="12"/>
      <c r="EV509" s="12"/>
      <c r="EW509" s="12"/>
      <c r="EX509" s="12"/>
      <c r="EY509" s="12"/>
      <c r="EZ509" s="12"/>
      <c r="FA509" s="12"/>
      <c r="FB509" s="12"/>
      <c r="FC509" s="12"/>
      <c r="FD509" s="12"/>
      <c r="FE509" s="12"/>
      <c r="FF509" s="12"/>
      <c r="FG509" s="12"/>
      <c r="FH509" s="12"/>
      <c r="FI509" s="12"/>
      <c r="FJ509" s="12"/>
      <c r="FK509" s="12"/>
      <c r="FL509" s="12"/>
      <c r="FM509" s="12"/>
      <c r="FN509" s="12"/>
      <c r="FO509" s="12"/>
      <c r="FP509" s="12"/>
      <c r="FQ509" s="12"/>
      <c r="FR509" s="12"/>
      <c r="FS509" s="12"/>
      <c r="FT509" s="12"/>
      <c r="FU509" s="12"/>
      <c r="FV509" s="12"/>
      <c r="FW509" s="12"/>
      <c r="FX509" s="12"/>
      <c r="FY509" s="12"/>
      <c r="FZ509" s="12"/>
      <c r="GA509" s="12"/>
      <c r="GB509" s="12"/>
    </row>
    <row r="510" spans="1:184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  <c r="CT510" s="12"/>
      <c r="CU510" s="12"/>
      <c r="CV510" s="12"/>
      <c r="CW510" s="12"/>
      <c r="CX510" s="12"/>
      <c r="CY510" s="12"/>
      <c r="CZ510" s="12"/>
      <c r="DA510" s="12"/>
      <c r="DB510" s="12"/>
      <c r="DC510" s="12"/>
      <c r="DD510" s="12"/>
      <c r="DE510" s="12"/>
      <c r="DF510" s="12"/>
      <c r="DG510" s="12"/>
      <c r="DH510" s="12"/>
      <c r="DI510" s="12"/>
      <c r="DJ510" s="12"/>
      <c r="DK510" s="12"/>
      <c r="DL510" s="12"/>
      <c r="DM510" s="12"/>
      <c r="DN510" s="12"/>
      <c r="DO510" s="12"/>
      <c r="DP510" s="12"/>
      <c r="DQ510" s="12"/>
      <c r="DR510" s="12"/>
      <c r="DS510" s="12"/>
      <c r="DT510" s="12"/>
      <c r="DU510" s="12"/>
      <c r="DV510" s="12"/>
      <c r="DW510" s="12"/>
      <c r="DX510" s="12"/>
      <c r="DY510" s="12"/>
      <c r="DZ510" s="12"/>
      <c r="EA510" s="12"/>
      <c r="EB510" s="12"/>
      <c r="EC510" s="12"/>
      <c r="ED510" s="12"/>
      <c r="EE510" s="12"/>
      <c r="EF510" s="12"/>
      <c r="EG510" s="12"/>
      <c r="EH510" s="12"/>
      <c r="EI510" s="12"/>
      <c r="EJ510" s="12"/>
      <c r="EK510" s="12"/>
      <c r="EL510" s="12"/>
      <c r="EM510" s="12"/>
      <c r="EN510" s="12"/>
      <c r="EO510" s="12"/>
      <c r="EP510" s="12"/>
      <c r="EQ510" s="12"/>
      <c r="ER510" s="12"/>
      <c r="ES510" s="12"/>
      <c r="ET510" s="12"/>
      <c r="EU510" s="12"/>
      <c r="EV510" s="12"/>
      <c r="EW510" s="12"/>
      <c r="EX510" s="12"/>
      <c r="EY510" s="12"/>
      <c r="EZ510" s="12"/>
      <c r="FA510" s="12"/>
      <c r="FB510" s="12"/>
      <c r="FC510" s="12"/>
      <c r="FD510" s="12"/>
      <c r="FE510" s="12"/>
      <c r="FF510" s="12"/>
      <c r="FG510" s="12"/>
      <c r="FH510" s="12"/>
      <c r="FI510" s="12"/>
      <c r="FJ510" s="12"/>
      <c r="FK510" s="12"/>
      <c r="FL510" s="12"/>
      <c r="FM510" s="12"/>
      <c r="FN510" s="12"/>
      <c r="FO510" s="12"/>
      <c r="FP510" s="12"/>
      <c r="FQ510" s="12"/>
      <c r="FR510" s="12"/>
      <c r="FS510" s="12"/>
      <c r="FT510" s="12"/>
      <c r="FU510" s="12"/>
      <c r="FV510" s="12"/>
      <c r="FW510" s="12"/>
      <c r="FX510" s="12"/>
      <c r="FY510" s="12"/>
      <c r="FZ510" s="12"/>
      <c r="GA510" s="12"/>
      <c r="GB510" s="12"/>
    </row>
    <row r="511" spans="1:184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  <c r="CT511" s="12"/>
      <c r="CU511" s="12"/>
      <c r="CV511" s="12"/>
      <c r="CW511" s="12"/>
      <c r="CX511" s="12"/>
      <c r="CY511" s="12"/>
      <c r="CZ511" s="12"/>
      <c r="DA511" s="12"/>
      <c r="DB511" s="12"/>
      <c r="DC511" s="12"/>
      <c r="DD511" s="12"/>
      <c r="DE511" s="12"/>
      <c r="DF511" s="12"/>
      <c r="DG511" s="12"/>
      <c r="DH511" s="12"/>
      <c r="DI511" s="12"/>
      <c r="DJ511" s="12"/>
      <c r="DK511" s="12"/>
      <c r="DL511" s="12"/>
      <c r="DM511" s="12"/>
      <c r="DN511" s="12"/>
      <c r="DO511" s="12"/>
      <c r="DP511" s="12"/>
      <c r="DQ511" s="12"/>
      <c r="DR511" s="12"/>
      <c r="DS511" s="12"/>
      <c r="DT511" s="12"/>
      <c r="DU511" s="12"/>
      <c r="DV511" s="12"/>
      <c r="DW511" s="12"/>
      <c r="DX511" s="12"/>
      <c r="DY511" s="12"/>
      <c r="DZ511" s="12"/>
      <c r="EA511" s="12"/>
      <c r="EB511" s="12"/>
      <c r="EC511" s="12"/>
      <c r="ED511" s="12"/>
      <c r="EE511" s="12"/>
      <c r="EF511" s="12"/>
      <c r="EG511" s="12"/>
      <c r="EH511" s="12"/>
      <c r="EI511" s="12"/>
      <c r="EJ511" s="12"/>
      <c r="EK511" s="12"/>
      <c r="EL511" s="12"/>
      <c r="EM511" s="12"/>
      <c r="EN511" s="12"/>
      <c r="EO511" s="12"/>
      <c r="EP511" s="12"/>
      <c r="EQ511" s="12"/>
      <c r="ER511" s="12"/>
      <c r="ES511" s="12"/>
      <c r="ET511" s="12"/>
      <c r="EU511" s="12"/>
      <c r="EV511" s="12"/>
      <c r="EW511" s="12"/>
      <c r="EX511" s="12"/>
      <c r="EY511" s="12"/>
      <c r="EZ511" s="12"/>
      <c r="FA511" s="12"/>
      <c r="FB511" s="12"/>
      <c r="FC511" s="12"/>
      <c r="FD511" s="12"/>
      <c r="FE511" s="12"/>
      <c r="FF511" s="12"/>
      <c r="FG511" s="12"/>
      <c r="FH511" s="12"/>
      <c r="FI511" s="12"/>
      <c r="FJ511" s="12"/>
      <c r="FK511" s="12"/>
      <c r="FL511" s="12"/>
      <c r="FM511" s="12"/>
      <c r="FN511" s="12"/>
      <c r="FO511" s="12"/>
      <c r="FP511" s="12"/>
      <c r="FQ511" s="12"/>
      <c r="FR511" s="12"/>
      <c r="FS511" s="12"/>
      <c r="FT511" s="12"/>
      <c r="FU511" s="12"/>
      <c r="FV511" s="12"/>
      <c r="FW511" s="12"/>
      <c r="FX511" s="12"/>
      <c r="FY511" s="12"/>
      <c r="FZ511" s="12"/>
      <c r="GA511" s="12"/>
      <c r="GB511" s="12"/>
    </row>
    <row r="512" spans="1:184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  <c r="DG512" s="12"/>
      <c r="DH512" s="12"/>
      <c r="DI512" s="12"/>
      <c r="DJ512" s="12"/>
      <c r="DK512" s="12"/>
      <c r="DL512" s="12"/>
      <c r="DM512" s="12"/>
      <c r="DN512" s="12"/>
      <c r="DO512" s="12"/>
      <c r="DP512" s="12"/>
      <c r="DQ512" s="12"/>
      <c r="DR512" s="12"/>
      <c r="DS512" s="12"/>
      <c r="DT512" s="12"/>
      <c r="DU512" s="12"/>
      <c r="DV512" s="12"/>
      <c r="DW512" s="12"/>
      <c r="DX512" s="12"/>
      <c r="DY512" s="12"/>
      <c r="DZ512" s="12"/>
      <c r="EA512" s="12"/>
      <c r="EB512" s="12"/>
      <c r="EC512" s="12"/>
      <c r="ED512" s="12"/>
      <c r="EE512" s="12"/>
      <c r="EF512" s="12"/>
      <c r="EG512" s="12"/>
      <c r="EH512" s="12"/>
      <c r="EI512" s="12"/>
      <c r="EJ512" s="12"/>
      <c r="EK512" s="12"/>
      <c r="EL512" s="12"/>
      <c r="EM512" s="12"/>
      <c r="EN512" s="12"/>
      <c r="EO512" s="12"/>
      <c r="EP512" s="12"/>
      <c r="EQ512" s="12"/>
      <c r="ER512" s="12"/>
      <c r="ES512" s="12"/>
      <c r="ET512" s="12"/>
      <c r="EU512" s="12"/>
      <c r="EV512" s="12"/>
      <c r="EW512" s="12"/>
      <c r="EX512" s="12"/>
      <c r="EY512" s="12"/>
      <c r="EZ512" s="12"/>
      <c r="FA512" s="12"/>
      <c r="FB512" s="12"/>
      <c r="FC512" s="12"/>
      <c r="FD512" s="12"/>
      <c r="FE512" s="12"/>
      <c r="FF512" s="12"/>
      <c r="FG512" s="12"/>
      <c r="FH512" s="12"/>
      <c r="FI512" s="12"/>
      <c r="FJ512" s="12"/>
      <c r="FK512" s="12"/>
      <c r="FL512" s="12"/>
      <c r="FM512" s="12"/>
      <c r="FN512" s="12"/>
      <c r="FO512" s="12"/>
      <c r="FP512" s="12"/>
      <c r="FQ512" s="12"/>
      <c r="FR512" s="12"/>
      <c r="FS512" s="12"/>
      <c r="FT512" s="12"/>
      <c r="FU512" s="12"/>
      <c r="FV512" s="12"/>
      <c r="FW512" s="12"/>
      <c r="FX512" s="12"/>
      <c r="FY512" s="12"/>
      <c r="FZ512" s="12"/>
      <c r="GA512" s="12"/>
      <c r="GB512" s="12"/>
    </row>
    <row r="513" spans="1:184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  <c r="CT513" s="12"/>
      <c r="CU513" s="12"/>
      <c r="CV513" s="12"/>
      <c r="CW513" s="12"/>
      <c r="CX513" s="12"/>
      <c r="CY513" s="12"/>
      <c r="CZ513" s="12"/>
      <c r="DA513" s="12"/>
      <c r="DB513" s="12"/>
      <c r="DC513" s="12"/>
      <c r="DD513" s="12"/>
      <c r="DE513" s="12"/>
      <c r="DF513" s="12"/>
      <c r="DG513" s="12"/>
      <c r="DH513" s="12"/>
      <c r="DI513" s="12"/>
      <c r="DJ513" s="12"/>
      <c r="DK513" s="12"/>
      <c r="DL513" s="12"/>
      <c r="DM513" s="12"/>
      <c r="DN513" s="12"/>
      <c r="DO513" s="12"/>
      <c r="DP513" s="12"/>
      <c r="DQ513" s="12"/>
      <c r="DR513" s="12"/>
      <c r="DS513" s="12"/>
      <c r="DT513" s="12"/>
      <c r="DU513" s="12"/>
      <c r="DV513" s="12"/>
      <c r="DW513" s="12"/>
      <c r="DX513" s="12"/>
      <c r="DY513" s="12"/>
      <c r="DZ513" s="12"/>
      <c r="EA513" s="12"/>
      <c r="EB513" s="12"/>
      <c r="EC513" s="12"/>
      <c r="ED513" s="12"/>
      <c r="EE513" s="12"/>
      <c r="EF513" s="12"/>
      <c r="EG513" s="12"/>
      <c r="EH513" s="12"/>
      <c r="EI513" s="12"/>
      <c r="EJ513" s="12"/>
      <c r="EK513" s="12"/>
      <c r="EL513" s="12"/>
      <c r="EM513" s="12"/>
      <c r="EN513" s="12"/>
      <c r="EO513" s="12"/>
      <c r="EP513" s="12"/>
      <c r="EQ513" s="12"/>
      <c r="ER513" s="12"/>
      <c r="ES513" s="12"/>
      <c r="ET513" s="12"/>
      <c r="EU513" s="12"/>
      <c r="EV513" s="12"/>
      <c r="EW513" s="12"/>
      <c r="EX513" s="12"/>
      <c r="EY513" s="12"/>
      <c r="EZ513" s="12"/>
      <c r="FA513" s="12"/>
      <c r="FB513" s="12"/>
      <c r="FC513" s="12"/>
      <c r="FD513" s="12"/>
      <c r="FE513" s="12"/>
      <c r="FF513" s="12"/>
      <c r="FG513" s="12"/>
      <c r="FH513" s="12"/>
      <c r="FI513" s="12"/>
      <c r="FJ513" s="12"/>
      <c r="FK513" s="12"/>
      <c r="FL513" s="12"/>
      <c r="FM513" s="12"/>
      <c r="FN513" s="12"/>
      <c r="FO513" s="12"/>
      <c r="FP513" s="12"/>
      <c r="FQ513" s="12"/>
      <c r="FR513" s="12"/>
      <c r="FS513" s="12"/>
      <c r="FT513" s="12"/>
      <c r="FU513" s="12"/>
      <c r="FV513" s="12"/>
      <c r="FW513" s="12"/>
      <c r="FX513" s="12"/>
      <c r="FY513" s="12"/>
      <c r="FZ513" s="12"/>
      <c r="GA513" s="12"/>
      <c r="GB513" s="12"/>
    </row>
    <row r="514" spans="1:18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  <c r="CT514" s="12"/>
      <c r="CU514" s="12"/>
      <c r="CV514" s="12"/>
      <c r="CW514" s="12"/>
      <c r="CX514" s="12"/>
      <c r="CY514" s="12"/>
      <c r="CZ514" s="12"/>
      <c r="DA514" s="12"/>
      <c r="DB514" s="12"/>
      <c r="DC514" s="12"/>
      <c r="DD514" s="12"/>
      <c r="DE514" s="12"/>
      <c r="DF514" s="12"/>
      <c r="DG514" s="12"/>
      <c r="DH514" s="12"/>
      <c r="DI514" s="12"/>
      <c r="DJ514" s="12"/>
      <c r="DK514" s="12"/>
      <c r="DL514" s="12"/>
      <c r="DM514" s="12"/>
      <c r="DN514" s="12"/>
      <c r="DO514" s="12"/>
      <c r="DP514" s="12"/>
      <c r="DQ514" s="12"/>
      <c r="DR514" s="12"/>
      <c r="DS514" s="12"/>
      <c r="DT514" s="12"/>
      <c r="DU514" s="12"/>
      <c r="DV514" s="12"/>
      <c r="DW514" s="12"/>
      <c r="DX514" s="12"/>
      <c r="DY514" s="12"/>
      <c r="DZ514" s="12"/>
      <c r="EA514" s="12"/>
      <c r="EB514" s="12"/>
      <c r="EC514" s="12"/>
      <c r="ED514" s="12"/>
      <c r="EE514" s="12"/>
      <c r="EF514" s="12"/>
      <c r="EG514" s="12"/>
      <c r="EH514" s="12"/>
      <c r="EI514" s="12"/>
      <c r="EJ514" s="12"/>
      <c r="EK514" s="12"/>
      <c r="EL514" s="12"/>
      <c r="EM514" s="12"/>
      <c r="EN514" s="12"/>
      <c r="EO514" s="12"/>
      <c r="EP514" s="12"/>
      <c r="EQ514" s="12"/>
      <c r="ER514" s="12"/>
      <c r="ES514" s="12"/>
      <c r="ET514" s="12"/>
      <c r="EU514" s="12"/>
      <c r="EV514" s="12"/>
      <c r="EW514" s="12"/>
      <c r="EX514" s="12"/>
      <c r="EY514" s="12"/>
      <c r="EZ514" s="12"/>
      <c r="FA514" s="12"/>
      <c r="FB514" s="12"/>
      <c r="FC514" s="12"/>
      <c r="FD514" s="12"/>
      <c r="FE514" s="12"/>
      <c r="FF514" s="12"/>
      <c r="FG514" s="12"/>
      <c r="FH514" s="12"/>
      <c r="FI514" s="12"/>
      <c r="FJ514" s="12"/>
      <c r="FK514" s="12"/>
      <c r="FL514" s="12"/>
      <c r="FM514" s="12"/>
      <c r="FN514" s="12"/>
      <c r="FO514" s="12"/>
      <c r="FP514" s="12"/>
      <c r="FQ514" s="12"/>
      <c r="FR514" s="12"/>
      <c r="FS514" s="12"/>
      <c r="FT514" s="12"/>
      <c r="FU514" s="12"/>
      <c r="FV514" s="12"/>
      <c r="FW514" s="12"/>
      <c r="FX514" s="12"/>
      <c r="FY514" s="12"/>
      <c r="FZ514" s="12"/>
      <c r="GA514" s="12"/>
      <c r="GB514" s="12"/>
    </row>
    <row r="515" spans="1:184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  <c r="CT515" s="12"/>
      <c r="CU515" s="12"/>
      <c r="CV515" s="12"/>
      <c r="CW515" s="12"/>
      <c r="CX515" s="12"/>
      <c r="CY515" s="12"/>
      <c r="CZ515" s="12"/>
      <c r="DA515" s="12"/>
      <c r="DB515" s="12"/>
      <c r="DC515" s="12"/>
      <c r="DD515" s="12"/>
      <c r="DE515" s="12"/>
      <c r="DF515" s="12"/>
      <c r="DG515" s="12"/>
      <c r="DH515" s="12"/>
      <c r="DI515" s="12"/>
      <c r="DJ515" s="12"/>
      <c r="DK515" s="12"/>
      <c r="DL515" s="12"/>
      <c r="DM515" s="12"/>
      <c r="DN515" s="12"/>
      <c r="DO515" s="12"/>
      <c r="DP515" s="12"/>
      <c r="DQ515" s="12"/>
      <c r="DR515" s="12"/>
      <c r="DS515" s="12"/>
      <c r="DT515" s="12"/>
      <c r="DU515" s="12"/>
      <c r="DV515" s="12"/>
      <c r="DW515" s="12"/>
      <c r="DX515" s="12"/>
      <c r="DY515" s="12"/>
      <c r="DZ515" s="12"/>
      <c r="EA515" s="12"/>
      <c r="EB515" s="12"/>
      <c r="EC515" s="12"/>
      <c r="ED515" s="12"/>
      <c r="EE515" s="12"/>
      <c r="EF515" s="12"/>
      <c r="EG515" s="12"/>
      <c r="EH515" s="12"/>
      <c r="EI515" s="12"/>
      <c r="EJ515" s="12"/>
      <c r="EK515" s="12"/>
      <c r="EL515" s="12"/>
      <c r="EM515" s="12"/>
      <c r="EN515" s="12"/>
      <c r="EO515" s="12"/>
      <c r="EP515" s="12"/>
      <c r="EQ515" s="12"/>
      <c r="ER515" s="12"/>
      <c r="ES515" s="12"/>
      <c r="ET515" s="12"/>
      <c r="EU515" s="12"/>
      <c r="EV515" s="12"/>
      <c r="EW515" s="12"/>
      <c r="EX515" s="12"/>
      <c r="EY515" s="12"/>
      <c r="EZ515" s="12"/>
      <c r="FA515" s="12"/>
      <c r="FB515" s="12"/>
      <c r="FC515" s="12"/>
      <c r="FD515" s="12"/>
      <c r="FE515" s="12"/>
      <c r="FF515" s="12"/>
      <c r="FG515" s="12"/>
      <c r="FH515" s="12"/>
      <c r="FI515" s="12"/>
      <c r="FJ515" s="12"/>
      <c r="FK515" s="12"/>
      <c r="FL515" s="12"/>
      <c r="FM515" s="12"/>
      <c r="FN515" s="12"/>
      <c r="FO515" s="12"/>
      <c r="FP515" s="12"/>
      <c r="FQ515" s="12"/>
      <c r="FR515" s="12"/>
      <c r="FS515" s="12"/>
      <c r="FT515" s="12"/>
      <c r="FU515" s="12"/>
      <c r="FV515" s="12"/>
      <c r="FW515" s="12"/>
      <c r="FX515" s="12"/>
      <c r="FY515" s="12"/>
      <c r="FZ515" s="12"/>
      <c r="GA515" s="12"/>
      <c r="GB515" s="12"/>
    </row>
    <row r="516" spans="1:184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  <c r="CH516" s="12"/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  <c r="CT516" s="12"/>
      <c r="CU516" s="12"/>
      <c r="CV516" s="12"/>
      <c r="CW516" s="12"/>
      <c r="CX516" s="12"/>
      <c r="CY516" s="12"/>
      <c r="CZ516" s="12"/>
      <c r="DA516" s="12"/>
      <c r="DB516" s="12"/>
      <c r="DC516" s="12"/>
      <c r="DD516" s="12"/>
      <c r="DE516" s="12"/>
      <c r="DF516" s="12"/>
      <c r="DG516" s="12"/>
      <c r="DH516" s="12"/>
      <c r="DI516" s="12"/>
      <c r="DJ516" s="12"/>
      <c r="DK516" s="12"/>
      <c r="DL516" s="12"/>
      <c r="DM516" s="12"/>
      <c r="DN516" s="12"/>
      <c r="DO516" s="12"/>
      <c r="DP516" s="12"/>
      <c r="DQ516" s="12"/>
      <c r="DR516" s="12"/>
      <c r="DS516" s="12"/>
      <c r="DT516" s="12"/>
      <c r="DU516" s="12"/>
      <c r="DV516" s="12"/>
      <c r="DW516" s="12"/>
      <c r="DX516" s="12"/>
      <c r="DY516" s="12"/>
      <c r="DZ516" s="12"/>
      <c r="EA516" s="12"/>
      <c r="EB516" s="12"/>
      <c r="EC516" s="12"/>
      <c r="ED516" s="12"/>
      <c r="EE516" s="12"/>
      <c r="EF516" s="12"/>
      <c r="EG516" s="12"/>
      <c r="EH516" s="12"/>
      <c r="EI516" s="12"/>
      <c r="EJ516" s="12"/>
      <c r="EK516" s="12"/>
      <c r="EL516" s="12"/>
      <c r="EM516" s="12"/>
      <c r="EN516" s="12"/>
      <c r="EO516" s="12"/>
      <c r="EP516" s="12"/>
      <c r="EQ516" s="12"/>
      <c r="ER516" s="12"/>
      <c r="ES516" s="12"/>
      <c r="ET516" s="12"/>
      <c r="EU516" s="12"/>
      <c r="EV516" s="12"/>
      <c r="EW516" s="12"/>
      <c r="EX516" s="12"/>
      <c r="EY516" s="12"/>
      <c r="EZ516" s="12"/>
      <c r="FA516" s="12"/>
      <c r="FB516" s="12"/>
      <c r="FC516" s="12"/>
      <c r="FD516" s="12"/>
      <c r="FE516" s="12"/>
      <c r="FF516" s="12"/>
      <c r="FG516" s="12"/>
      <c r="FH516" s="12"/>
      <c r="FI516" s="12"/>
      <c r="FJ516" s="12"/>
      <c r="FK516" s="12"/>
      <c r="FL516" s="12"/>
      <c r="FM516" s="12"/>
      <c r="FN516" s="12"/>
      <c r="FO516" s="12"/>
      <c r="FP516" s="12"/>
      <c r="FQ516" s="12"/>
      <c r="FR516" s="12"/>
      <c r="FS516" s="12"/>
      <c r="FT516" s="12"/>
      <c r="FU516" s="12"/>
      <c r="FV516" s="12"/>
      <c r="FW516" s="12"/>
      <c r="FX516" s="12"/>
      <c r="FY516" s="12"/>
      <c r="FZ516" s="12"/>
      <c r="GA516" s="12"/>
      <c r="GB516" s="12"/>
    </row>
    <row r="517" spans="1:184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  <c r="CT517" s="12"/>
      <c r="CU517" s="12"/>
      <c r="CV517" s="12"/>
      <c r="CW517" s="12"/>
      <c r="CX517" s="12"/>
      <c r="CY517" s="12"/>
      <c r="CZ517" s="12"/>
      <c r="DA517" s="12"/>
      <c r="DB517" s="12"/>
      <c r="DC517" s="12"/>
      <c r="DD517" s="12"/>
      <c r="DE517" s="12"/>
      <c r="DF517" s="12"/>
      <c r="DG517" s="12"/>
      <c r="DH517" s="12"/>
      <c r="DI517" s="12"/>
      <c r="DJ517" s="12"/>
      <c r="DK517" s="12"/>
      <c r="DL517" s="12"/>
      <c r="DM517" s="12"/>
      <c r="DN517" s="12"/>
      <c r="DO517" s="12"/>
      <c r="DP517" s="12"/>
      <c r="DQ517" s="12"/>
      <c r="DR517" s="12"/>
      <c r="DS517" s="12"/>
      <c r="DT517" s="12"/>
      <c r="DU517" s="12"/>
      <c r="DV517" s="12"/>
      <c r="DW517" s="12"/>
      <c r="DX517" s="12"/>
      <c r="DY517" s="12"/>
      <c r="DZ517" s="12"/>
      <c r="EA517" s="12"/>
      <c r="EB517" s="12"/>
      <c r="EC517" s="12"/>
      <c r="ED517" s="12"/>
      <c r="EE517" s="12"/>
      <c r="EF517" s="12"/>
      <c r="EG517" s="12"/>
      <c r="EH517" s="12"/>
      <c r="EI517" s="12"/>
      <c r="EJ517" s="12"/>
      <c r="EK517" s="12"/>
      <c r="EL517" s="12"/>
      <c r="EM517" s="12"/>
      <c r="EN517" s="12"/>
      <c r="EO517" s="12"/>
      <c r="EP517" s="12"/>
      <c r="EQ517" s="12"/>
      <c r="ER517" s="12"/>
      <c r="ES517" s="12"/>
      <c r="ET517" s="12"/>
      <c r="EU517" s="12"/>
      <c r="EV517" s="12"/>
      <c r="EW517" s="12"/>
      <c r="EX517" s="12"/>
      <c r="EY517" s="12"/>
      <c r="EZ517" s="12"/>
      <c r="FA517" s="12"/>
      <c r="FB517" s="12"/>
      <c r="FC517" s="12"/>
      <c r="FD517" s="12"/>
      <c r="FE517" s="12"/>
      <c r="FF517" s="12"/>
      <c r="FG517" s="12"/>
      <c r="FH517" s="12"/>
      <c r="FI517" s="12"/>
      <c r="FJ517" s="12"/>
      <c r="FK517" s="12"/>
      <c r="FL517" s="12"/>
      <c r="FM517" s="12"/>
      <c r="FN517" s="12"/>
      <c r="FO517" s="12"/>
      <c r="FP517" s="12"/>
      <c r="FQ517" s="12"/>
      <c r="FR517" s="12"/>
      <c r="FS517" s="12"/>
      <c r="FT517" s="12"/>
      <c r="FU517" s="12"/>
      <c r="FV517" s="12"/>
      <c r="FW517" s="12"/>
      <c r="FX517" s="12"/>
      <c r="FY517" s="12"/>
      <c r="FZ517" s="12"/>
      <c r="GA517" s="12"/>
      <c r="GB517" s="12"/>
    </row>
    <row r="518" spans="1:184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  <c r="DG518" s="12"/>
      <c r="DH518" s="12"/>
      <c r="DI518" s="12"/>
      <c r="DJ518" s="12"/>
      <c r="DK518" s="12"/>
      <c r="DL518" s="12"/>
      <c r="DM518" s="12"/>
      <c r="DN518" s="12"/>
      <c r="DO518" s="12"/>
      <c r="DP518" s="12"/>
      <c r="DQ518" s="12"/>
      <c r="DR518" s="12"/>
      <c r="DS518" s="12"/>
      <c r="DT518" s="12"/>
      <c r="DU518" s="12"/>
      <c r="DV518" s="12"/>
      <c r="DW518" s="12"/>
      <c r="DX518" s="12"/>
      <c r="DY518" s="12"/>
      <c r="DZ518" s="12"/>
      <c r="EA518" s="12"/>
      <c r="EB518" s="12"/>
      <c r="EC518" s="12"/>
      <c r="ED518" s="12"/>
      <c r="EE518" s="12"/>
      <c r="EF518" s="12"/>
      <c r="EG518" s="12"/>
      <c r="EH518" s="12"/>
      <c r="EI518" s="12"/>
      <c r="EJ518" s="12"/>
      <c r="EK518" s="12"/>
      <c r="EL518" s="12"/>
      <c r="EM518" s="12"/>
      <c r="EN518" s="12"/>
      <c r="EO518" s="12"/>
      <c r="EP518" s="12"/>
      <c r="EQ518" s="12"/>
      <c r="ER518" s="12"/>
      <c r="ES518" s="12"/>
      <c r="ET518" s="12"/>
      <c r="EU518" s="12"/>
      <c r="EV518" s="12"/>
      <c r="EW518" s="12"/>
      <c r="EX518" s="12"/>
      <c r="EY518" s="12"/>
      <c r="EZ518" s="12"/>
      <c r="FA518" s="12"/>
      <c r="FB518" s="12"/>
      <c r="FC518" s="12"/>
      <c r="FD518" s="12"/>
      <c r="FE518" s="12"/>
      <c r="FF518" s="12"/>
      <c r="FG518" s="12"/>
      <c r="FH518" s="12"/>
      <c r="FI518" s="12"/>
      <c r="FJ518" s="12"/>
      <c r="FK518" s="12"/>
      <c r="FL518" s="12"/>
      <c r="FM518" s="12"/>
      <c r="FN518" s="12"/>
      <c r="FO518" s="12"/>
      <c r="FP518" s="12"/>
      <c r="FQ518" s="12"/>
      <c r="FR518" s="12"/>
      <c r="FS518" s="12"/>
      <c r="FT518" s="12"/>
      <c r="FU518" s="12"/>
      <c r="FV518" s="12"/>
      <c r="FW518" s="12"/>
      <c r="FX518" s="12"/>
      <c r="FY518" s="12"/>
      <c r="FZ518" s="12"/>
      <c r="GA518" s="12"/>
      <c r="GB518" s="12"/>
    </row>
    <row r="519" spans="1:184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  <c r="CH519" s="12"/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  <c r="CT519" s="12"/>
      <c r="CU519" s="12"/>
      <c r="CV519" s="12"/>
      <c r="CW519" s="12"/>
      <c r="CX519" s="12"/>
      <c r="CY519" s="12"/>
      <c r="CZ519" s="12"/>
      <c r="DA519" s="12"/>
      <c r="DB519" s="12"/>
      <c r="DC519" s="12"/>
      <c r="DD519" s="12"/>
      <c r="DE519" s="12"/>
      <c r="DF519" s="12"/>
      <c r="DG519" s="12"/>
      <c r="DH519" s="12"/>
      <c r="DI519" s="12"/>
      <c r="DJ519" s="12"/>
      <c r="DK519" s="12"/>
      <c r="DL519" s="12"/>
      <c r="DM519" s="12"/>
      <c r="DN519" s="12"/>
      <c r="DO519" s="12"/>
      <c r="DP519" s="12"/>
      <c r="DQ519" s="12"/>
      <c r="DR519" s="12"/>
      <c r="DS519" s="12"/>
      <c r="DT519" s="12"/>
      <c r="DU519" s="12"/>
      <c r="DV519" s="12"/>
      <c r="DW519" s="12"/>
      <c r="DX519" s="12"/>
      <c r="DY519" s="12"/>
      <c r="DZ519" s="12"/>
      <c r="EA519" s="12"/>
      <c r="EB519" s="12"/>
      <c r="EC519" s="12"/>
      <c r="ED519" s="12"/>
      <c r="EE519" s="12"/>
      <c r="EF519" s="12"/>
      <c r="EG519" s="12"/>
      <c r="EH519" s="12"/>
      <c r="EI519" s="12"/>
      <c r="EJ519" s="12"/>
      <c r="EK519" s="12"/>
      <c r="EL519" s="12"/>
      <c r="EM519" s="12"/>
      <c r="EN519" s="12"/>
      <c r="EO519" s="12"/>
      <c r="EP519" s="12"/>
      <c r="EQ519" s="12"/>
      <c r="ER519" s="12"/>
      <c r="ES519" s="12"/>
      <c r="ET519" s="12"/>
      <c r="EU519" s="12"/>
      <c r="EV519" s="12"/>
      <c r="EW519" s="12"/>
      <c r="EX519" s="12"/>
      <c r="EY519" s="12"/>
      <c r="EZ519" s="12"/>
      <c r="FA519" s="12"/>
      <c r="FB519" s="12"/>
      <c r="FC519" s="12"/>
      <c r="FD519" s="12"/>
      <c r="FE519" s="12"/>
      <c r="FF519" s="12"/>
      <c r="FG519" s="12"/>
      <c r="FH519" s="12"/>
      <c r="FI519" s="12"/>
      <c r="FJ519" s="12"/>
      <c r="FK519" s="12"/>
      <c r="FL519" s="12"/>
      <c r="FM519" s="12"/>
      <c r="FN519" s="12"/>
      <c r="FO519" s="12"/>
      <c r="FP519" s="12"/>
      <c r="FQ519" s="12"/>
      <c r="FR519" s="12"/>
      <c r="FS519" s="12"/>
      <c r="FT519" s="12"/>
      <c r="FU519" s="12"/>
      <c r="FV519" s="12"/>
      <c r="FW519" s="12"/>
      <c r="FX519" s="12"/>
      <c r="FY519" s="12"/>
      <c r="FZ519" s="12"/>
      <c r="GA519" s="12"/>
      <c r="GB519" s="12"/>
    </row>
    <row r="520" spans="1:184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  <c r="CT520" s="12"/>
      <c r="CU520" s="12"/>
      <c r="CV520" s="12"/>
      <c r="CW520" s="12"/>
      <c r="CX520" s="12"/>
      <c r="CY520" s="12"/>
      <c r="CZ520" s="12"/>
      <c r="DA520" s="12"/>
      <c r="DB520" s="12"/>
      <c r="DC520" s="12"/>
      <c r="DD520" s="12"/>
      <c r="DE520" s="12"/>
      <c r="DF520" s="12"/>
      <c r="DG520" s="12"/>
      <c r="DH520" s="12"/>
      <c r="DI520" s="12"/>
      <c r="DJ520" s="12"/>
      <c r="DK520" s="12"/>
      <c r="DL520" s="12"/>
      <c r="DM520" s="12"/>
      <c r="DN520" s="12"/>
      <c r="DO520" s="12"/>
      <c r="DP520" s="12"/>
      <c r="DQ520" s="12"/>
      <c r="DR520" s="12"/>
      <c r="DS520" s="12"/>
      <c r="DT520" s="12"/>
      <c r="DU520" s="12"/>
      <c r="DV520" s="12"/>
      <c r="DW520" s="12"/>
      <c r="DX520" s="12"/>
      <c r="DY520" s="12"/>
      <c r="DZ520" s="12"/>
      <c r="EA520" s="12"/>
      <c r="EB520" s="12"/>
      <c r="EC520" s="12"/>
      <c r="ED520" s="12"/>
      <c r="EE520" s="12"/>
      <c r="EF520" s="12"/>
      <c r="EG520" s="12"/>
      <c r="EH520" s="12"/>
      <c r="EI520" s="12"/>
      <c r="EJ520" s="12"/>
      <c r="EK520" s="12"/>
      <c r="EL520" s="12"/>
      <c r="EM520" s="12"/>
      <c r="EN520" s="12"/>
      <c r="EO520" s="12"/>
      <c r="EP520" s="12"/>
      <c r="EQ520" s="12"/>
      <c r="ER520" s="12"/>
      <c r="ES520" s="12"/>
      <c r="ET520" s="12"/>
      <c r="EU520" s="12"/>
      <c r="EV520" s="12"/>
      <c r="EW520" s="12"/>
      <c r="EX520" s="12"/>
      <c r="EY520" s="12"/>
      <c r="EZ520" s="12"/>
      <c r="FA520" s="12"/>
      <c r="FB520" s="12"/>
      <c r="FC520" s="12"/>
      <c r="FD520" s="12"/>
      <c r="FE520" s="12"/>
      <c r="FF520" s="12"/>
      <c r="FG520" s="12"/>
      <c r="FH520" s="12"/>
      <c r="FI520" s="12"/>
      <c r="FJ520" s="12"/>
      <c r="FK520" s="12"/>
      <c r="FL520" s="12"/>
      <c r="FM520" s="12"/>
      <c r="FN520" s="12"/>
      <c r="FO520" s="12"/>
      <c r="FP520" s="12"/>
      <c r="FQ520" s="12"/>
      <c r="FR520" s="12"/>
      <c r="FS520" s="12"/>
      <c r="FT520" s="12"/>
      <c r="FU520" s="12"/>
      <c r="FV520" s="12"/>
      <c r="FW520" s="12"/>
      <c r="FX520" s="12"/>
      <c r="FY520" s="12"/>
      <c r="FZ520" s="12"/>
      <c r="GA520" s="12"/>
      <c r="GB520" s="12"/>
    </row>
    <row r="521" spans="1:184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  <c r="DG521" s="12"/>
      <c r="DH521" s="12"/>
      <c r="DI521" s="12"/>
      <c r="DJ521" s="12"/>
      <c r="DK521" s="12"/>
      <c r="DL521" s="12"/>
      <c r="DM521" s="12"/>
      <c r="DN521" s="12"/>
      <c r="DO521" s="12"/>
      <c r="DP521" s="12"/>
      <c r="DQ521" s="12"/>
      <c r="DR521" s="12"/>
      <c r="DS521" s="12"/>
      <c r="DT521" s="12"/>
      <c r="DU521" s="12"/>
      <c r="DV521" s="12"/>
      <c r="DW521" s="12"/>
      <c r="DX521" s="12"/>
      <c r="DY521" s="12"/>
      <c r="DZ521" s="12"/>
      <c r="EA521" s="12"/>
      <c r="EB521" s="12"/>
      <c r="EC521" s="12"/>
      <c r="ED521" s="12"/>
      <c r="EE521" s="12"/>
      <c r="EF521" s="12"/>
      <c r="EG521" s="12"/>
      <c r="EH521" s="12"/>
      <c r="EI521" s="12"/>
      <c r="EJ521" s="12"/>
      <c r="EK521" s="12"/>
      <c r="EL521" s="12"/>
      <c r="EM521" s="12"/>
      <c r="EN521" s="12"/>
      <c r="EO521" s="12"/>
      <c r="EP521" s="12"/>
      <c r="EQ521" s="12"/>
      <c r="ER521" s="12"/>
      <c r="ES521" s="12"/>
      <c r="ET521" s="12"/>
      <c r="EU521" s="12"/>
      <c r="EV521" s="12"/>
      <c r="EW521" s="12"/>
      <c r="EX521" s="12"/>
      <c r="EY521" s="12"/>
      <c r="EZ521" s="12"/>
      <c r="FA521" s="12"/>
      <c r="FB521" s="12"/>
      <c r="FC521" s="12"/>
      <c r="FD521" s="12"/>
      <c r="FE521" s="12"/>
      <c r="FF521" s="12"/>
      <c r="FG521" s="12"/>
      <c r="FH521" s="12"/>
      <c r="FI521" s="12"/>
      <c r="FJ521" s="12"/>
      <c r="FK521" s="12"/>
      <c r="FL521" s="12"/>
      <c r="FM521" s="12"/>
      <c r="FN521" s="12"/>
      <c r="FO521" s="12"/>
      <c r="FP521" s="12"/>
      <c r="FQ521" s="12"/>
      <c r="FR521" s="12"/>
      <c r="FS521" s="12"/>
      <c r="FT521" s="12"/>
      <c r="FU521" s="12"/>
      <c r="FV521" s="12"/>
      <c r="FW521" s="12"/>
      <c r="FX521" s="12"/>
      <c r="FY521" s="12"/>
      <c r="FZ521" s="12"/>
      <c r="GA521" s="12"/>
      <c r="GB521" s="12"/>
    </row>
    <row r="522" spans="1:184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  <c r="CT522" s="12"/>
      <c r="CU522" s="12"/>
      <c r="CV522" s="12"/>
      <c r="CW522" s="12"/>
      <c r="CX522" s="12"/>
      <c r="CY522" s="12"/>
      <c r="CZ522" s="12"/>
      <c r="DA522" s="12"/>
      <c r="DB522" s="12"/>
      <c r="DC522" s="12"/>
      <c r="DD522" s="12"/>
      <c r="DE522" s="12"/>
      <c r="DF522" s="12"/>
      <c r="DG522" s="12"/>
      <c r="DH522" s="12"/>
      <c r="DI522" s="12"/>
      <c r="DJ522" s="12"/>
      <c r="DK522" s="12"/>
      <c r="DL522" s="12"/>
      <c r="DM522" s="12"/>
      <c r="DN522" s="12"/>
      <c r="DO522" s="12"/>
      <c r="DP522" s="12"/>
      <c r="DQ522" s="12"/>
      <c r="DR522" s="12"/>
      <c r="DS522" s="12"/>
      <c r="DT522" s="12"/>
      <c r="DU522" s="12"/>
      <c r="DV522" s="12"/>
      <c r="DW522" s="12"/>
      <c r="DX522" s="12"/>
      <c r="DY522" s="12"/>
      <c r="DZ522" s="12"/>
      <c r="EA522" s="12"/>
      <c r="EB522" s="12"/>
      <c r="EC522" s="12"/>
      <c r="ED522" s="12"/>
      <c r="EE522" s="12"/>
      <c r="EF522" s="12"/>
      <c r="EG522" s="12"/>
      <c r="EH522" s="12"/>
      <c r="EI522" s="12"/>
      <c r="EJ522" s="12"/>
      <c r="EK522" s="12"/>
      <c r="EL522" s="12"/>
      <c r="EM522" s="12"/>
      <c r="EN522" s="12"/>
      <c r="EO522" s="12"/>
      <c r="EP522" s="12"/>
      <c r="EQ522" s="12"/>
      <c r="ER522" s="12"/>
      <c r="ES522" s="12"/>
      <c r="ET522" s="12"/>
      <c r="EU522" s="12"/>
      <c r="EV522" s="12"/>
      <c r="EW522" s="12"/>
      <c r="EX522" s="12"/>
      <c r="EY522" s="12"/>
      <c r="EZ522" s="12"/>
      <c r="FA522" s="12"/>
      <c r="FB522" s="12"/>
      <c r="FC522" s="12"/>
      <c r="FD522" s="12"/>
      <c r="FE522" s="12"/>
      <c r="FF522" s="12"/>
      <c r="FG522" s="12"/>
      <c r="FH522" s="12"/>
      <c r="FI522" s="12"/>
      <c r="FJ522" s="12"/>
      <c r="FK522" s="12"/>
      <c r="FL522" s="12"/>
      <c r="FM522" s="12"/>
      <c r="FN522" s="12"/>
      <c r="FO522" s="12"/>
      <c r="FP522" s="12"/>
      <c r="FQ522" s="12"/>
      <c r="FR522" s="12"/>
      <c r="FS522" s="12"/>
      <c r="FT522" s="12"/>
      <c r="FU522" s="12"/>
      <c r="FV522" s="12"/>
      <c r="FW522" s="12"/>
      <c r="FX522" s="12"/>
      <c r="FY522" s="12"/>
      <c r="FZ522" s="12"/>
      <c r="GA522" s="12"/>
      <c r="GB522" s="12"/>
    </row>
    <row r="523" spans="1:184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  <c r="DG523" s="12"/>
      <c r="DH523" s="12"/>
      <c r="DI523" s="12"/>
      <c r="DJ523" s="12"/>
      <c r="DK523" s="12"/>
      <c r="DL523" s="12"/>
      <c r="DM523" s="12"/>
      <c r="DN523" s="12"/>
      <c r="DO523" s="12"/>
      <c r="DP523" s="12"/>
      <c r="DQ523" s="12"/>
      <c r="DR523" s="12"/>
      <c r="DS523" s="12"/>
      <c r="DT523" s="12"/>
      <c r="DU523" s="12"/>
      <c r="DV523" s="12"/>
      <c r="DW523" s="12"/>
      <c r="DX523" s="12"/>
      <c r="DY523" s="12"/>
      <c r="DZ523" s="12"/>
      <c r="EA523" s="12"/>
      <c r="EB523" s="12"/>
      <c r="EC523" s="12"/>
      <c r="ED523" s="12"/>
      <c r="EE523" s="12"/>
      <c r="EF523" s="12"/>
      <c r="EG523" s="12"/>
      <c r="EH523" s="12"/>
      <c r="EI523" s="12"/>
      <c r="EJ523" s="12"/>
      <c r="EK523" s="12"/>
      <c r="EL523" s="12"/>
      <c r="EM523" s="12"/>
      <c r="EN523" s="12"/>
      <c r="EO523" s="12"/>
      <c r="EP523" s="12"/>
      <c r="EQ523" s="12"/>
      <c r="ER523" s="12"/>
      <c r="ES523" s="12"/>
      <c r="ET523" s="12"/>
      <c r="EU523" s="12"/>
      <c r="EV523" s="12"/>
      <c r="EW523" s="12"/>
      <c r="EX523" s="12"/>
      <c r="EY523" s="12"/>
      <c r="EZ523" s="12"/>
      <c r="FA523" s="12"/>
      <c r="FB523" s="12"/>
      <c r="FC523" s="12"/>
      <c r="FD523" s="12"/>
      <c r="FE523" s="12"/>
      <c r="FF523" s="12"/>
      <c r="FG523" s="12"/>
      <c r="FH523" s="12"/>
      <c r="FI523" s="12"/>
      <c r="FJ523" s="12"/>
      <c r="FK523" s="12"/>
      <c r="FL523" s="12"/>
      <c r="FM523" s="12"/>
      <c r="FN523" s="12"/>
      <c r="FO523" s="12"/>
      <c r="FP523" s="12"/>
      <c r="FQ523" s="12"/>
      <c r="FR523" s="12"/>
      <c r="FS523" s="12"/>
      <c r="FT523" s="12"/>
      <c r="FU523" s="12"/>
      <c r="FV523" s="12"/>
      <c r="FW523" s="12"/>
      <c r="FX523" s="12"/>
      <c r="FY523" s="12"/>
      <c r="FZ523" s="12"/>
      <c r="GA523" s="12"/>
      <c r="GB523" s="12"/>
    </row>
    <row r="524" spans="1:18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2"/>
      <c r="DO524" s="12"/>
      <c r="DP524" s="12"/>
      <c r="DQ524" s="12"/>
      <c r="DR524" s="12"/>
      <c r="DS524" s="12"/>
      <c r="DT524" s="12"/>
      <c r="DU524" s="12"/>
      <c r="DV524" s="12"/>
      <c r="DW524" s="12"/>
      <c r="DX524" s="12"/>
      <c r="DY524" s="12"/>
      <c r="DZ524" s="12"/>
      <c r="EA524" s="12"/>
      <c r="EB524" s="12"/>
      <c r="EC524" s="12"/>
      <c r="ED524" s="12"/>
      <c r="EE524" s="12"/>
      <c r="EF524" s="12"/>
      <c r="EG524" s="12"/>
      <c r="EH524" s="12"/>
      <c r="EI524" s="12"/>
      <c r="EJ524" s="12"/>
      <c r="EK524" s="12"/>
      <c r="EL524" s="12"/>
      <c r="EM524" s="12"/>
      <c r="EN524" s="12"/>
      <c r="EO524" s="12"/>
      <c r="EP524" s="12"/>
      <c r="EQ524" s="12"/>
      <c r="ER524" s="12"/>
      <c r="ES524" s="12"/>
      <c r="ET524" s="12"/>
      <c r="EU524" s="12"/>
      <c r="EV524" s="12"/>
      <c r="EW524" s="12"/>
      <c r="EX524" s="12"/>
      <c r="EY524" s="12"/>
      <c r="EZ524" s="12"/>
      <c r="FA524" s="12"/>
      <c r="FB524" s="12"/>
      <c r="FC524" s="12"/>
      <c r="FD524" s="12"/>
      <c r="FE524" s="12"/>
      <c r="FF524" s="12"/>
      <c r="FG524" s="12"/>
      <c r="FH524" s="12"/>
      <c r="FI524" s="12"/>
      <c r="FJ524" s="12"/>
      <c r="FK524" s="12"/>
      <c r="FL524" s="12"/>
      <c r="FM524" s="12"/>
      <c r="FN524" s="12"/>
      <c r="FO524" s="12"/>
      <c r="FP524" s="12"/>
      <c r="FQ524" s="12"/>
      <c r="FR524" s="12"/>
      <c r="FS524" s="12"/>
      <c r="FT524" s="12"/>
      <c r="FU524" s="12"/>
      <c r="FV524" s="12"/>
      <c r="FW524" s="12"/>
      <c r="FX524" s="12"/>
      <c r="FY524" s="12"/>
      <c r="FZ524" s="12"/>
      <c r="GA524" s="12"/>
      <c r="GB524" s="12"/>
    </row>
    <row r="525" spans="1:184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  <c r="CT525" s="12"/>
      <c r="CU525" s="12"/>
      <c r="CV525" s="12"/>
      <c r="CW525" s="12"/>
      <c r="CX525" s="12"/>
      <c r="CY525" s="12"/>
      <c r="CZ525" s="12"/>
      <c r="DA525" s="12"/>
      <c r="DB525" s="12"/>
      <c r="DC525" s="12"/>
      <c r="DD525" s="12"/>
      <c r="DE525" s="12"/>
      <c r="DF525" s="12"/>
      <c r="DG525" s="12"/>
      <c r="DH525" s="12"/>
      <c r="DI525" s="12"/>
      <c r="DJ525" s="12"/>
      <c r="DK525" s="12"/>
      <c r="DL525" s="12"/>
      <c r="DM525" s="12"/>
      <c r="DN525" s="12"/>
      <c r="DO525" s="12"/>
      <c r="DP525" s="12"/>
      <c r="DQ525" s="12"/>
      <c r="DR525" s="12"/>
      <c r="DS525" s="12"/>
      <c r="DT525" s="12"/>
      <c r="DU525" s="12"/>
      <c r="DV525" s="12"/>
      <c r="DW525" s="12"/>
      <c r="DX525" s="12"/>
      <c r="DY525" s="12"/>
      <c r="DZ525" s="12"/>
      <c r="EA525" s="12"/>
      <c r="EB525" s="12"/>
      <c r="EC525" s="12"/>
      <c r="ED525" s="12"/>
      <c r="EE525" s="12"/>
      <c r="EF525" s="12"/>
      <c r="EG525" s="12"/>
      <c r="EH525" s="12"/>
      <c r="EI525" s="12"/>
      <c r="EJ525" s="12"/>
      <c r="EK525" s="12"/>
      <c r="EL525" s="12"/>
      <c r="EM525" s="12"/>
      <c r="EN525" s="12"/>
      <c r="EO525" s="12"/>
      <c r="EP525" s="12"/>
      <c r="EQ525" s="12"/>
      <c r="ER525" s="12"/>
      <c r="ES525" s="12"/>
      <c r="ET525" s="12"/>
      <c r="EU525" s="12"/>
      <c r="EV525" s="12"/>
      <c r="EW525" s="12"/>
      <c r="EX525" s="12"/>
      <c r="EY525" s="12"/>
      <c r="EZ525" s="12"/>
      <c r="FA525" s="12"/>
      <c r="FB525" s="12"/>
      <c r="FC525" s="12"/>
      <c r="FD525" s="12"/>
      <c r="FE525" s="12"/>
      <c r="FF525" s="12"/>
      <c r="FG525" s="12"/>
      <c r="FH525" s="12"/>
      <c r="FI525" s="12"/>
      <c r="FJ525" s="12"/>
      <c r="FK525" s="12"/>
      <c r="FL525" s="12"/>
      <c r="FM525" s="12"/>
      <c r="FN525" s="12"/>
      <c r="FO525" s="12"/>
      <c r="FP525" s="12"/>
      <c r="FQ525" s="12"/>
      <c r="FR525" s="12"/>
      <c r="FS525" s="12"/>
      <c r="FT525" s="12"/>
      <c r="FU525" s="12"/>
      <c r="FV525" s="12"/>
      <c r="FW525" s="12"/>
      <c r="FX525" s="12"/>
      <c r="FY525" s="12"/>
      <c r="FZ525" s="12"/>
      <c r="GA525" s="12"/>
      <c r="GB525" s="12"/>
    </row>
    <row r="526" spans="1:184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  <c r="CT526" s="12"/>
      <c r="CU526" s="12"/>
      <c r="CV526" s="12"/>
      <c r="CW526" s="12"/>
      <c r="CX526" s="12"/>
      <c r="CY526" s="12"/>
      <c r="CZ526" s="12"/>
      <c r="DA526" s="12"/>
      <c r="DB526" s="12"/>
      <c r="DC526" s="12"/>
      <c r="DD526" s="12"/>
      <c r="DE526" s="12"/>
      <c r="DF526" s="12"/>
      <c r="DG526" s="12"/>
      <c r="DH526" s="12"/>
      <c r="DI526" s="12"/>
      <c r="DJ526" s="12"/>
      <c r="DK526" s="12"/>
      <c r="DL526" s="12"/>
      <c r="DM526" s="12"/>
      <c r="DN526" s="12"/>
      <c r="DO526" s="12"/>
      <c r="DP526" s="12"/>
      <c r="DQ526" s="12"/>
      <c r="DR526" s="12"/>
      <c r="DS526" s="12"/>
      <c r="DT526" s="12"/>
      <c r="DU526" s="12"/>
      <c r="DV526" s="12"/>
      <c r="DW526" s="12"/>
      <c r="DX526" s="12"/>
      <c r="DY526" s="12"/>
      <c r="DZ526" s="12"/>
      <c r="EA526" s="12"/>
      <c r="EB526" s="12"/>
      <c r="EC526" s="12"/>
      <c r="ED526" s="12"/>
      <c r="EE526" s="12"/>
      <c r="EF526" s="12"/>
      <c r="EG526" s="12"/>
      <c r="EH526" s="12"/>
      <c r="EI526" s="12"/>
      <c r="EJ526" s="12"/>
      <c r="EK526" s="12"/>
      <c r="EL526" s="12"/>
      <c r="EM526" s="12"/>
      <c r="EN526" s="12"/>
      <c r="EO526" s="12"/>
      <c r="EP526" s="12"/>
      <c r="EQ526" s="12"/>
      <c r="ER526" s="12"/>
      <c r="ES526" s="12"/>
      <c r="ET526" s="12"/>
      <c r="EU526" s="12"/>
      <c r="EV526" s="12"/>
      <c r="EW526" s="12"/>
      <c r="EX526" s="12"/>
      <c r="EY526" s="12"/>
      <c r="EZ526" s="12"/>
      <c r="FA526" s="12"/>
      <c r="FB526" s="12"/>
      <c r="FC526" s="12"/>
      <c r="FD526" s="12"/>
      <c r="FE526" s="12"/>
      <c r="FF526" s="12"/>
      <c r="FG526" s="12"/>
      <c r="FH526" s="12"/>
      <c r="FI526" s="12"/>
      <c r="FJ526" s="12"/>
      <c r="FK526" s="12"/>
      <c r="FL526" s="12"/>
      <c r="FM526" s="12"/>
      <c r="FN526" s="12"/>
      <c r="FO526" s="12"/>
      <c r="FP526" s="12"/>
      <c r="FQ526" s="12"/>
      <c r="FR526" s="12"/>
      <c r="FS526" s="12"/>
      <c r="FT526" s="12"/>
      <c r="FU526" s="12"/>
      <c r="FV526" s="12"/>
      <c r="FW526" s="12"/>
      <c r="FX526" s="12"/>
      <c r="FY526" s="12"/>
      <c r="FZ526" s="12"/>
      <c r="GA526" s="12"/>
      <c r="GB526" s="12"/>
    </row>
    <row r="527" spans="1:184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  <c r="CT527" s="12"/>
      <c r="CU527" s="12"/>
      <c r="CV527" s="12"/>
      <c r="CW527" s="12"/>
      <c r="CX527" s="12"/>
      <c r="CY527" s="12"/>
      <c r="CZ527" s="12"/>
      <c r="DA527" s="12"/>
      <c r="DB527" s="12"/>
      <c r="DC527" s="12"/>
      <c r="DD527" s="12"/>
      <c r="DE527" s="12"/>
      <c r="DF527" s="12"/>
      <c r="DG527" s="12"/>
      <c r="DH527" s="12"/>
      <c r="DI527" s="12"/>
      <c r="DJ527" s="12"/>
      <c r="DK527" s="12"/>
      <c r="DL527" s="12"/>
      <c r="DM527" s="12"/>
      <c r="DN527" s="12"/>
      <c r="DO527" s="12"/>
      <c r="DP527" s="12"/>
      <c r="DQ527" s="12"/>
      <c r="DR527" s="12"/>
      <c r="DS527" s="12"/>
      <c r="DT527" s="12"/>
      <c r="DU527" s="12"/>
      <c r="DV527" s="12"/>
      <c r="DW527" s="12"/>
      <c r="DX527" s="12"/>
      <c r="DY527" s="12"/>
      <c r="DZ527" s="12"/>
      <c r="EA527" s="12"/>
      <c r="EB527" s="12"/>
      <c r="EC527" s="12"/>
      <c r="ED527" s="12"/>
      <c r="EE527" s="12"/>
      <c r="EF527" s="12"/>
      <c r="EG527" s="12"/>
      <c r="EH527" s="12"/>
      <c r="EI527" s="12"/>
      <c r="EJ527" s="12"/>
      <c r="EK527" s="12"/>
      <c r="EL527" s="12"/>
      <c r="EM527" s="12"/>
      <c r="EN527" s="12"/>
      <c r="EO527" s="12"/>
      <c r="EP527" s="12"/>
      <c r="EQ527" s="12"/>
      <c r="ER527" s="12"/>
      <c r="ES527" s="12"/>
      <c r="ET527" s="12"/>
      <c r="EU527" s="12"/>
      <c r="EV527" s="12"/>
      <c r="EW527" s="12"/>
      <c r="EX527" s="12"/>
      <c r="EY527" s="12"/>
      <c r="EZ527" s="12"/>
      <c r="FA527" s="12"/>
      <c r="FB527" s="12"/>
      <c r="FC527" s="12"/>
      <c r="FD527" s="12"/>
      <c r="FE527" s="12"/>
      <c r="FF527" s="12"/>
      <c r="FG527" s="12"/>
      <c r="FH527" s="12"/>
      <c r="FI527" s="12"/>
      <c r="FJ527" s="12"/>
      <c r="FK527" s="12"/>
      <c r="FL527" s="12"/>
      <c r="FM527" s="12"/>
      <c r="FN527" s="12"/>
      <c r="FO527" s="12"/>
      <c r="FP527" s="12"/>
      <c r="FQ527" s="12"/>
      <c r="FR527" s="12"/>
      <c r="FS527" s="12"/>
      <c r="FT527" s="12"/>
      <c r="FU527" s="12"/>
      <c r="FV527" s="12"/>
      <c r="FW527" s="12"/>
      <c r="FX527" s="12"/>
      <c r="FY527" s="12"/>
      <c r="FZ527" s="12"/>
      <c r="GA527" s="12"/>
      <c r="GB527" s="12"/>
    </row>
    <row r="528" spans="1:184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  <c r="CT528" s="12"/>
      <c r="CU528" s="12"/>
      <c r="CV528" s="12"/>
      <c r="CW528" s="12"/>
      <c r="CX528" s="12"/>
      <c r="CY528" s="12"/>
      <c r="CZ528" s="12"/>
      <c r="DA528" s="12"/>
      <c r="DB528" s="12"/>
      <c r="DC528" s="12"/>
      <c r="DD528" s="12"/>
      <c r="DE528" s="12"/>
      <c r="DF528" s="12"/>
      <c r="DG528" s="12"/>
      <c r="DH528" s="12"/>
      <c r="DI528" s="12"/>
      <c r="DJ528" s="12"/>
      <c r="DK528" s="12"/>
      <c r="DL528" s="12"/>
      <c r="DM528" s="12"/>
      <c r="DN528" s="12"/>
      <c r="DO528" s="12"/>
      <c r="DP528" s="12"/>
      <c r="DQ528" s="12"/>
      <c r="DR528" s="12"/>
      <c r="DS528" s="12"/>
      <c r="DT528" s="12"/>
      <c r="DU528" s="12"/>
      <c r="DV528" s="12"/>
      <c r="DW528" s="12"/>
      <c r="DX528" s="12"/>
      <c r="DY528" s="12"/>
      <c r="DZ528" s="12"/>
      <c r="EA528" s="12"/>
      <c r="EB528" s="12"/>
      <c r="EC528" s="12"/>
      <c r="ED528" s="12"/>
      <c r="EE528" s="12"/>
      <c r="EF528" s="12"/>
      <c r="EG528" s="12"/>
      <c r="EH528" s="12"/>
      <c r="EI528" s="12"/>
      <c r="EJ528" s="12"/>
      <c r="EK528" s="12"/>
      <c r="EL528" s="12"/>
      <c r="EM528" s="12"/>
      <c r="EN528" s="12"/>
      <c r="EO528" s="12"/>
      <c r="EP528" s="12"/>
      <c r="EQ528" s="12"/>
      <c r="ER528" s="12"/>
      <c r="ES528" s="12"/>
      <c r="ET528" s="12"/>
      <c r="EU528" s="12"/>
      <c r="EV528" s="12"/>
      <c r="EW528" s="12"/>
      <c r="EX528" s="12"/>
      <c r="EY528" s="12"/>
      <c r="EZ528" s="12"/>
      <c r="FA528" s="12"/>
      <c r="FB528" s="12"/>
      <c r="FC528" s="12"/>
      <c r="FD528" s="12"/>
      <c r="FE528" s="12"/>
      <c r="FF528" s="12"/>
      <c r="FG528" s="12"/>
      <c r="FH528" s="12"/>
      <c r="FI528" s="12"/>
      <c r="FJ528" s="12"/>
      <c r="FK528" s="12"/>
      <c r="FL528" s="12"/>
      <c r="FM528" s="12"/>
      <c r="FN528" s="12"/>
      <c r="FO528" s="12"/>
      <c r="FP528" s="12"/>
      <c r="FQ528" s="12"/>
      <c r="FR528" s="12"/>
      <c r="FS528" s="12"/>
      <c r="FT528" s="12"/>
      <c r="FU528" s="12"/>
      <c r="FV528" s="12"/>
      <c r="FW528" s="12"/>
      <c r="FX528" s="12"/>
      <c r="FY528" s="12"/>
      <c r="FZ528" s="12"/>
      <c r="GA528" s="12"/>
      <c r="GB528" s="12"/>
    </row>
    <row r="529" spans="1:184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  <c r="CT529" s="12"/>
      <c r="CU529" s="12"/>
      <c r="CV529" s="12"/>
      <c r="CW529" s="12"/>
      <c r="CX529" s="12"/>
      <c r="CY529" s="12"/>
      <c r="CZ529" s="12"/>
      <c r="DA529" s="12"/>
      <c r="DB529" s="12"/>
      <c r="DC529" s="12"/>
      <c r="DD529" s="12"/>
      <c r="DE529" s="12"/>
      <c r="DF529" s="12"/>
      <c r="DG529" s="12"/>
      <c r="DH529" s="12"/>
      <c r="DI529" s="12"/>
      <c r="DJ529" s="12"/>
      <c r="DK529" s="12"/>
      <c r="DL529" s="12"/>
      <c r="DM529" s="12"/>
      <c r="DN529" s="12"/>
      <c r="DO529" s="12"/>
      <c r="DP529" s="12"/>
      <c r="DQ529" s="12"/>
      <c r="DR529" s="12"/>
      <c r="DS529" s="12"/>
      <c r="DT529" s="12"/>
      <c r="DU529" s="12"/>
      <c r="DV529" s="12"/>
      <c r="DW529" s="12"/>
      <c r="DX529" s="12"/>
      <c r="DY529" s="12"/>
      <c r="DZ529" s="12"/>
      <c r="EA529" s="12"/>
      <c r="EB529" s="12"/>
      <c r="EC529" s="12"/>
      <c r="ED529" s="12"/>
      <c r="EE529" s="12"/>
      <c r="EF529" s="12"/>
      <c r="EG529" s="12"/>
      <c r="EH529" s="12"/>
      <c r="EI529" s="12"/>
      <c r="EJ529" s="12"/>
      <c r="EK529" s="12"/>
      <c r="EL529" s="12"/>
      <c r="EM529" s="12"/>
      <c r="EN529" s="12"/>
      <c r="EO529" s="12"/>
      <c r="EP529" s="12"/>
      <c r="EQ529" s="12"/>
      <c r="ER529" s="12"/>
      <c r="ES529" s="12"/>
      <c r="ET529" s="12"/>
      <c r="EU529" s="12"/>
      <c r="EV529" s="12"/>
      <c r="EW529" s="12"/>
      <c r="EX529" s="12"/>
      <c r="EY529" s="12"/>
      <c r="EZ529" s="12"/>
      <c r="FA529" s="12"/>
      <c r="FB529" s="12"/>
      <c r="FC529" s="12"/>
      <c r="FD529" s="12"/>
      <c r="FE529" s="12"/>
      <c r="FF529" s="12"/>
      <c r="FG529" s="12"/>
      <c r="FH529" s="12"/>
      <c r="FI529" s="12"/>
      <c r="FJ529" s="12"/>
      <c r="FK529" s="12"/>
      <c r="FL529" s="12"/>
      <c r="FM529" s="12"/>
      <c r="FN529" s="12"/>
      <c r="FO529" s="12"/>
      <c r="FP529" s="12"/>
      <c r="FQ529" s="12"/>
      <c r="FR529" s="12"/>
      <c r="FS529" s="12"/>
      <c r="FT529" s="12"/>
      <c r="FU529" s="12"/>
      <c r="FV529" s="12"/>
      <c r="FW529" s="12"/>
      <c r="FX529" s="12"/>
      <c r="FY529" s="12"/>
      <c r="FZ529" s="12"/>
      <c r="GA529" s="12"/>
      <c r="GB529" s="12"/>
    </row>
    <row r="530" spans="1:184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  <c r="CT530" s="12"/>
      <c r="CU530" s="12"/>
      <c r="CV530" s="12"/>
      <c r="CW530" s="12"/>
      <c r="CX530" s="12"/>
      <c r="CY530" s="12"/>
      <c r="CZ530" s="12"/>
      <c r="DA530" s="12"/>
      <c r="DB530" s="12"/>
      <c r="DC530" s="12"/>
      <c r="DD530" s="12"/>
      <c r="DE530" s="12"/>
      <c r="DF530" s="12"/>
      <c r="DG530" s="12"/>
      <c r="DH530" s="12"/>
      <c r="DI530" s="12"/>
      <c r="DJ530" s="12"/>
      <c r="DK530" s="12"/>
      <c r="DL530" s="12"/>
      <c r="DM530" s="12"/>
      <c r="DN530" s="12"/>
      <c r="DO530" s="12"/>
      <c r="DP530" s="12"/>
      <c r="DQ530" s="12"/>
      <c r="DR530" s="12"/>
      <c r="DS530" s="12"/>
      <c r="DT530" s="12"/>
      <c r="DU530" s="12"/>
      <c r="DV530" s="12"/>
      <c r="DW530" s="12"/>
      <c r="DX530" s="12"/>
      <c r="DY530" s="12"/>
      <c r="DZ530" s="12"/>
      <c r="EA530" s="12"/>
      <c r="EB530" s="12"/>
      <c r="EC530" s="12"/>
      <c r="ED530" s="12"/>
      <c r="EE530" s="12"/>
      <c r="EF530" s="12"/>
      <c r="EG530" s="12"/>
      <c r="EH530" s="12"/>
      <c r="EI530" s="12"/>
      <c r="EJ530" s="12"/>
      <c r="EK530" s="12"/>
      <c r="EL530" s="12"/>
      <c r="EM530" s="12"/>
      <c r="EN530" s="12"/>
      <c r="EO530" s="12"/>
      <c r="EP530" s="12"/>
      <c r="EQ530" s="12"/>
      <c r="ER530" s="12"/>
      <c r="ES530" s="12"/>
      <c r="ET530" s="12"/>
      <c r="EU530" s="12"/>
      <c r="EV530" s="12"/>
      <c r="EW530" s="12"/>
      <c r="EX530" s="12"/>
      <c r="EY530" s="12"/>
      <c r="EZ530" s="12"/>
      <c r="FA530" s="12"/>
      <c r="FB530" s="12"/>
      <c r="FC530" s="12"/>
      <c r="FD530" s="12"/>
      <c r="FE530" s="12"/>
      <c r="FF530" s="12"/>
      <c r="FG530" s="12"/>
      <c r="FH530" s="12"/>
      <c r="FI530" s="12"/>
      <c r="FJ530" s="12"/>
      <c r="FK530" s="12"/>
      <c r="FL530" s="12"/>
      <c r="FM530" s="12"/>
      <c r="FN530" s="12"/>
      <c r="FO530" s="12"/>
      <c r="FP530" s="12"/>
      <c r="FQ530" s="12"/>
      <c r="FR530" s="12"/>
      <c r="FS530" s="12"/>
      <c r="FT530" s="12"/>
      <c r="FU530" s="12"/>
      <c r="FV530" s="12"/>
      <c r="FW530" s="12"/>
      <c r="FX530" s="12"/>
      <c r="FY530" s="12"/>
      <c r="FZ530" s="12"/>
      <c r="GA530" s="12"/>
      <c r="GB530" s="12"/>
    </row>
    <row r="531" spans="1:184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  <c r="DG531" s="12"/>
      <c r="DH531" s="12"/>
      <c r="DI531" s="12"/>
      <c r="DJ531" s="12"/>
      <c r="DK531" s="12"/>
      <c r="DL531" s="12"/>
      <c r="DM531" s="12"/>
      <c r="DN531" s="12"/>
      <c r="DO531" s="12"/>
      <c r="DP531" s="12"/>
      <c r="DQ531" s="12"/>
      <c r="DR531" s="12"/>
      <c r="DS531" s="12"/>
      <c r="DT531" s="12"/>
      <c r="DU531" s="12"/>
      <c r="DV531" s="12"/>
      <c r="DW531" s="12"/>
      <c r="DX531" s="12"/>
      <c r="DY531" s="12"/>
      <c r="DZ531" s="12"/>
      <c r="EA531" s="12"/>
      <c r="EB531" s="12"/>
      <c r="EC531" s="12"/>
      <c r="ED531" s="12"/>
      <c r="EE531" s="12"/>
      <c r="EF531" s="12"/>
      <c r="EG531" s="12"/>
      <c r="EH531" s="12"/>
      <c r="EI531" s="12"/>
      <c r="EJ531" s="12"/>
      <c r="EK531" s="12"/>
      <c r="EL531" s="12"/>
      <c r="EM531" s="12"/>
      <c r="EN531" s="12"/>
      <c r="EO531" s="12"/>
      <c r="EP531" s="12"/>
      <c r="EQ531" s="12"/>
      <c r="ER531" s="12"/>
      <c r="ES531" s="12"/>
      <c r="ET531" s="12"/>
      <c r="EU531" s="12"/>
      <c r="EV531" s="12"/>
      <c r="EW531" s="12"/>
      <c r="EX531" s="12"/>
      <c r="EY531" s="12"/>
      <c r="EZ531" s="12"/>
      <c r="FA531" s="12"/>
      <c r="FB531" s="12"/>
      <c r="FC531" s="12"/>
      <c r="FD531" s="12"/>
      <c r="FE531" s="12"/>
      <c r="FF531" s="12"/>
      <c r="FG531" s="12"/>
      <c r="FH531" s="12"/>
      <c r="FI531" s="12"/>
      <c r="FJ531" s="12"/>
      <c r="FK531" s="12"/>
      <c r="FL531" s="12"/>
      <c r="FM531" s="12"/>
      <c r="FN531" s="12"/>
      <c r="FO531" s="12"/>
      <c r="FP531" s="12"/>
      <c r="FQ531" s="12"/>
      <c r="FR531" s="12"/>
      <c r="FS531" s="12"/>
      <c r="FT531" s="12"/>
      <c r="FU531" s="12"/>
      <c r="FV531" s="12"/>
      <c r="FW531" s="12"/>
      <c r="FX531" s="12"/>
      <c r="FY531" s="12"/>
      <c r="FZ531" s="12"/>
      <c r="GA531" s="12"/>
      <c r="GB531" s="12"/>
    </row>
    <row r="532" spans="1:184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  <c r="CT532" s="12"/>
      <c r="CU532" s="12"/>
      <c r="CV532" s="12"/>
      <c r="CW532" s="12"/>
      <c r="CX532" s="12"/>
      <c r="CY532" s="12"/>
      <c r="CZ532" s="12"/>
      <c r="DA532" s="12"/>
      <c r="DB532" s="12"/>
      <c r="DC532" s="12"/>
      <c r="DD532" s="12"/>
      <c r="DE532" s="12"/>
      <c r="DF532" s="12"/>
      <c r="DG532" s="12"/>
      <c r="DH532" s="12"/>
      <c r="DI532" s="12"/>
      <c r="DJ532" s="12"/>
      <c r="DK532" s="12"/>
      <c r="DL532" s="12"/>
      <c r="DM532" s="12"/>
      <c r="DN532" s="12"/>
      <c r="DO532" s="12"/>
      <c r="DP532" s="12"/>
      <c r="DQ532" s="12"/>
      <c r="DR532" s="12"/>
      <c r="DS532" s="12"/>
      <c r="DT532" s="12"/>
      <c r="DU532" s="12"/>
      <c r="DV532" s="12"/>
      <c r="DW532" s="12"/>
      <c r="DX532" s="12"/>
      <c r="DY532" s="12"/>
      <c r="DZ532" s="12"/>
      <c r="EA532" s="12"/>
      <c r="EB532" s="12"/>
      <c r="EC532" s="12"/>
      <c r="ED532" s="12"/>
      <c r="EE532" s="12"/>
      <c r="EF532" s="12"/>
      <c r="EG532" s="12"/>
      <c r="EH532" s="12"/>
      <c r="EI532" s="12"/>
      <c r="EJ532" s="12"/>
      <c r="EK532" s="12"/>
      <c r="EL532" s="12"/>
      <c r="EM532" s="12"/>
      <c r="EN532" s="12"/>
      <c r="EO532" s="12"/>
      <c r="EP532" s="12"/>
      <c r="EQ532" s="12"/>
      <c r="ER532" s="12"/>
      <c r="ES532" s="12"/>
      <c r="ET532" s="12"/>
      <c r="EU532" s="12"/>
      <c r="EV532" s="12"/>
      <c r="EW532" s="12"/>
      <c r="EX532" s="12"/>
      <c r="EY532" s="12"/>
      <c r="EZ532" s="12"/>
      <c r="FA532" s="12"/>
      <c r="FB532" s="12"/>
      <c r="FC532" s="12"/>
      <c r="FD532" s="12"/>
      <c r="FE532" s="12"/>
      <c r="FF532" s="12"/>
      <c r="FG532" s="12"/>
      <c r="FH532" s="12"/>
      <c r="FI532" s="12"/>
      <c r="FJ532" s="12"/>
      <c r="FK532" s="12"/>
      <c r="FL532" s="12"/>
      <c r="FM532" s="12"/>
      <c r="FN532" s="12"/>
      <c r="FO532" s="12"/>
      <c r="FP532" s="12"/>
      <c r="FQ532" s="12"/>
      <c r="FR532" s="12"/>
      <c r="FS532" s="12"/>
      <c r="FT532" s="12"/>
      <c r="FU532" s="12"/>
      <c r="FV532" s="12"/>
      <c r="FW532" s="12"/>
      <c r="FX532" s="12"/>
      <c r="FY532" s="12"/>
      <c r="FZ532" s="12"/>
      <c r="GA532" s="12"/>
      <c r="GB532" s="12"/>
    </row>
    <row r="533" spans="1:184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  <c r="CT533" s="12"/>
      <c r="CU533" s="12"/>
      <c r="CV533" s="12"/>
      <c r="CW533" s="12"/>
      <c r="CX533" s="12"/>
      <c r="CY533" s="12"/>
      <c r="CZ533" s="12"/>
      <c r="DA533" s="12"/>
      <c r="DB533" s="12"/>
      <c r="DC533" s="12"/>
      <c r="DD533" s="12"/>
      <c r="DE533" s="12"/>
      <c r="DF533" s="12"/>
      <c r="DG533" s="12"/>
      <c r="DH533" s="12"/>
      <c r="DI533" s="12"/>
      <c r="DJ533" s="12"/>
      <c r="DK533" s="12"/>
      <c r="DL533" s="12"/>
      <c r="DM533" s="12"/>
      <c r="DN533" s="12"/>
      <c r="DO533" s="12"/>
      <c r="DP533" s="12"/>
      <c r="DQ533" s="12"/>
      <c r="DR533" s="12"/>
      <c r="DS533" s="12"/>
      <c r="DT533" s="12"/>
      <c r="DU533" s="12"/>
      <c r="DV533" s="12"/>
      <c r="DW533" s="12"/>
      <c r="DX533" s="12"/>
      <c r="DY533" s="12"/>
      <c r="DZ533" s="12"/>
      <c r="EA533" s="12"/>
      <c r="EB533" s="12"/>
      <c r="EC533" s="12"/>
      <c r="ED533" s="12"/>
      <c r="EE533" s="12"/>
      <c r="EF533" s="12"/>
      <c r="EG533" s="12"/>
      <c r="EH533" s="12"/>
      <c r="EI533" s="12"/>
      <c r="EJ533" s="12"/>
      <c r="EK533" s="12"/>
      <c r="EL533" s="12"/>
      <c r="EM533" s="12"/>
      <c r="EN533" s="12"/>
      <c r="EO533" s="12"/>
      <c r="EP533" s="12"/>
      <c r="EQ533" s="12"/>
      <c r="ER533" s="12"/>
      <c r="ES533" s="12"/>
      <c r="ET533" s="12"/>
      <c r="EU533" s="12"/>
      <c r="EV533" s="12"/>
      <c r="EW533" s="12"/>
      <c r="EX533" s="12"/>
      <c r="EY533" s="12"/>
      <c r="EZ533" s="12"/>
      <c r="FA533" s="12"/>
      <c r="FB533" s="12"/>
      <c r="FC533" s="12"/>
      <c r="FD533" s="12"/>
      <c r="FE533" s="12"/>
      <c r="FF533" s="12"/>
      <c r="FG533" s="12"/>
      <c r="FH533" s="12"/>
      <c r="FI533" s="12"/>
      <c r="FJ533" s="12"/>
      <c r="FK533" s="12"/>
      <c r="FL533" s="12"/>
      <c r="FM533" s="12"/>
      <c r="FN533" s="12"/>
      <c r="FO533" s="12"/>
      <c r="FP533" s="12"/>
      <c r="FQ533" s="12"/>
      <c r="FR533" s="12"/>
      <c r="FS533" s="12"/>
      <c r="FT533" s="12"/>
      <c r="FU533" s="12"/>
      <c r="FV533" s="12"/>
      <c r="FW533" s="12"/>
      <c r="FX533" s="12"/>
      <c r="FY533" s="12"/>
      <c r="FZ533" s="12"/>
      <c r="GA533" s="12"/>
      <c r="GB533" s="12"/>
    </row>
    <row r="534" spans="1:18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  <c r="CT534" s="12"/>
      <c r="CU534" s="12"/>
      <c r="CV534" s="12"/>
      <c r="CW534" s="12"/>
      <c r="CX534" s="12"/>
      <c r="CY534" s="12"/>
      <c r="CZ534" s="12"/>
      <c r="DA534" s="12"/>
      <c r="DB534" s="12"/>
      <c r="DC534" s="12"/>
      <c r="DD534" s="12"/>
      <c r="DE534" s="12"/>
      <c r="DF534" s="12"/>
      <c r="DG534" s="12"/>
      <c r="DH534" s="12"/>
      <c r="DI534" s="12"/>
      <c r="DJ534" s="12"/>
      <c r="DK534" s="12"/>
      <c r="DL534" s="12"/>
      <c r="DM534" s="12"/>
      <c r="DN534" s="12"/>
      <c r="DO534" s="12"/>
      <c r="DP534" s="12"/>
      <c r="DQ534" s="12"/>
      <c r="DR534" s="12"/>
      <c r="DS534" s="12"/>
      <c r="DT534" s="12"/>
      <c r="DU534" s="12"/>
      <c r="DV534" s="12"/>
      <c r="DW534" s="12"/>
      <c r="DX534" s="12"/>
      <c r="DY534" s="12"/>
      <c r="DZ534" s="12"/>
      <c r="EA534" s="12"/>
      <c r="EB534" s="12"/>
      <c r="EC534" s="12"/>
      <c r="ED534" s="12"/>
      <c r="EE534" s="12"/>
      <c r="EF534" s="12"/>
      <c r="EG534" s="12"/>
      <c r="EH534" s="12"/>
      <c r="EI534" s="12"/>
      <c r="EJ534" s="12"/>
      <c r="EK534" s="12"/>
      <c r="EL534" s="12"/>
      <c r="EM534" s="12"/>
      <c r="EN534" s="12"/>
      <c r="EO534" s="12"/>
      <c r="EP534" s="12"/>
      <c r="EQ534" s="12"/>
      <c r="ER534" s="12"/>
      <c r="ES534" s="12"/>
      <c r="ET534" s="12"/>
      <c r="EU534" s="12"/>
      <c r="EV534" s="12"/>
      <c r="EW534" s="12"/>
      <c r="EX534" s="12"/>
      <c r="EY534" s="12"/>
      <c r="EZ534" s="12"/>
      <c r="FA534" s="12"/>
      <c r="FB534" s="12"/>
      <c r="FC534" s="12"/>
      <c r="FD534" s="12"/>
      <c r="FE534" s="12"/>
      <c r="FF534" s="12"/>
      <c r="FG534" s="12"/>
      <c r="FH534" s="12"/>
      <c r="FI534" s="12"/>
      <c r="FJ534" s="12"/>
      <c r="FK534" s="12"/>
      <c r="FL534" s="12"/>
      <c r="FM534" s="12"/>
      <c r="FN534" s="12"/>
      <c r="FO534" s="12"/>
      <c r="FP534" s="12"/>
      <c r="FQ534" s="12"/>
      <c r="FR534" s="12"/>
      <c r="FS534" s="12"/>
      <c r="FT534" s="12"/>
      <c r="FU534" s="12"/>
      <c r="FV534" s="12"/>
      <c r="FW534" s="12"/>
      <c r="FX534" s="12"/>
      <c r="FY534" s="12"/>
      <c r="FZ534" s="12"/>
      <c r="GA534" s="12"/>
      <c r="GB534" s="12"/>
    </row>
    <row r="535" spans="1:184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  <c r="CT535" s="12"/>
      <c r="CU535" s="12"/>
      <c r="CV535" s="12"/>
      <c r="CW535" s="12"/>
      <c r="CX535" s="12"/>
      <c r="CY535" s="12"/>
      <c r="CZ535" s="12"/>
      <c r="DA535" s="12"/>
      <c r="DB535" s="12"/>
      <c r="DC535" s="12"/>
      <c r="DD535" s="12"/>
      <c r="DE535" s="12"/>
      <c r="DF535" s="12"/>
      <c r="DG535" s="12"/>
      <c r="DH535" s="12"/>
      <c r="DI535" s="12"/>
      <c r="DJ535" s="12"/>
      <c r="DK535" s="12"/>
      <c r="DL535" s="12"/>
      <c r="DM535" s="12"/>
      <c r="DN535" s="12"/>
      <c r="DO535" s="12"/>
      <c r="DP535" s="12"/>
      <c r="DQ535" s="12"/>
      <c r="DR535" s="12"/>
      <c r="DS535" s="12"/>
      <c r="DT535" s="12"/>
      <c r="DU535" s="12"/>
      <c r="DV535" s="12"/>
      <c r="DW535" s="12"/>
      <c r="DX535" s="12"/>
      <c r="DY535" s="12"/>
      <c r="DZ535" s="12"/>
      <c r="EA535" s="12"/>
      <c r="EB535" s="12"/>
      <c r="EC535" s="12"/>
      <c r="ED535" s="12"/>
      <c r="EE535" s="12"/>
      <c r="EF535" s="12"/>
      <c r="EG535" s="12"/>
      <c r="EH535" s="12"/>
      <c r="EI535" s="12"/>
      <c r="EJ535" s="12"/>
      <c r="EK535" s="12"/>
      <c r="EL535" s="12"/>
      <c r="EM535" s="12"/>
      <c r="EN535" s="12"/>
      <c r="EO535" s="12"/>
      <c r="EP535" s="12"/>
      <c r="EQ535" s="12"/>
      <c r="ER535" s="12"/>
      <c r="ES535" s="12"/>
      <c r="ET535" s="12"/>
      <c r="EU535" s="12"/>
      <c r="EV535" s="12"/>
      <c r="EW535" s="12"/>
      <c r="EX535" s="12"/>
      <c r="EY535" s="12"/>
      <c r="EZ535" s="12"/>
      <c r="FA535" s="12"/>
      <c r="FB535" s="12"/>
      <c r="FC535" s="12"/>
      <c r="FD535" s="12"/>
      <c r="FE535" s="12"/>
      <c r="FF535" s="12"/>
      <c r="FG535" s="12"/>
      <c r="FH535" s="12"/>
      <c r="FI535" s="12"/>
      <c r="FJ535" s="12"/>
      <c r="FK535" s="12"/>
      <c r="FL535" s="12"/>
      <c r="FM535" s="12"/>
      <c r="FN535" s="12"/>
      <c r="FO535" s="12"/>
      <c r="FP535" s="12"/>
      <c r="FQ535" s="12"/>
      <c r="FR535" s="12"/>
      <c r="FS535" s="12"/>
      <c r="FT535" s="12"/>
      <c r="FU535" s="12"/>
      <c r="FV535" s="12"/>
      <c r="FW535" s="12"/>
      <c r="FX535" s="12"/>
      <c r="FY535" s="12"/>
      <c r="FZ535" s="12"/>
      <c r="GA535" s="12"/>
      <c r="GB535" s="12"/>
    </row>
    <row r="536" spans="1:184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  <c r="CT536" s="12"/>
      <c r="CU536" s="12"/>
      <c r="CV536" s="12"/>
      <c r="CW536" s="12"/>
      <c r="CX536" s="12"/>
      <c r="CY536" s="12"/>
      <c r="CZ536" s="12"/>
      <c r="DA536" s="12"/>
      <c r="DB536" s="12"/>
      <c r="DC536" s="12"/>
      <c r="DD536" s="12"/>
      <c r="DE536" s="12"/>
      <c r="DF536" s="12"/>
      <c r="DG536" s="12"/>
      <c r="DH536" s="12"/>
      <c r="DI536" s="12"/>
      <c r="DJ536" s="12"/>
      <c r="DK536" s="12"/>
      <c r="DL536" s="12"/>
      <c r="DM536" s="12"/>
      <c r="DN536" s="12"/>
      <c r="DO536" s="12"/>
      <c r="DP536" s="12"/>
      <c r="DQ536" s="12"/>
      <c r="DR536" s="12"/>
      <c r="DS536" s="12"/>
      <c r="DT536" s="12"/>
      <c r="DU536" s="12"/>
      <c r="DV536" s="12"/>
      <c r="DW536" s="12"/>
      <c r="DX536" s="12"/>
      <c r="DY536" s="12"/>
      <c r="DZ536" s="12"/>
      <c r="EA536" s="12"/>
      <c r="EB536" s="12"/>
      <c r="EC536" s="12"/>
      <c r="ED536" s="12"/>
      <c r="EE536" s="12"/>
      <c r="EF536" s="12"/>
      <c r="EG536" s="12"/>
      <c r="EH536" s="12"/>
      <c r="EI536" s="12"/>
      <c r="EJ536" s="12"/>
      <c r="EK536" s="12"/>
      <c r="EL536" s="12"/>
      <c r="EM536" s="12"/>
      <c r="EN536" s="12"/>
      <c r="EO536" s="12"/>
      <c r="EP536" s="12"/>
      <c r="EQ536" s="12"/>
      <c r="ER536" s="12"/>
      <c r="ES536" s="12"/>
      <c r="ET536" s="12"/>
      <c r="EU536" s="12"/>
      <c r="EV536" s="12"/>
      <c r="EW536" s="12"/>
      <c r="EX536" s="12"/>
      <c r="EY536" s="12"/>
      <c r="EZ536" s="12"/>
      <c r="FA536" s="12"/>
      <c r="FB536" s="12"/>
      <c r="FC536" s="12"/>
      <c r="FD536" s="12"/>
      <c r="FE536" s="12"/>
      <c r="FF536" s="12"/>
      <c r="FG536" s="12"/>
      <c r="FH536" s="12"/>
      <c r="FI536" s="12"/>
      <c r="FJ536" s="12"/>
      <c r="FK536" s="12"/>
      <c r="FL536" s="12"/>
      <c r="FM536" s="12"/>
      <c r="FN536" s="12"/>
      <c r="FO536" s="12"/>
      <c r="FP536" s="12"/>
      <c r="FQ536" s="12"/>
      <c r="FR536" s="12"/>
      <c r="FS536" s="12"/>
      <c r="FT536" s="12"/>
      <c r="FU536" s="12"/>
      <c r="FV536" s="12"/>
      <c r="FW536" s="12"/>
      <c r="FX536" s="12"/>
      <c r="FY536" s="12"/>
      <c r="FZ536" s="12"/>
      <c r="GA536" s="12"/>
      <c r="GB536" s="12"/>
    </row>
    <row r="537" spans="1:184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  <c r="CT537" s="12"/>
      <c r="CU537" s="12"/>
      <c r="CV537" s="12"/>
      <c r="CW537" s="12"/>
      <c r="CX537" s="12"/>
      <c r="CY537" s="12"/>
      <c r="CZ537" s="12"/>
      <c r="DA537" s="12"/>
      <c r="DB537" s="12"/>
      <c r="DC537" s="12"/>
      <c r="DD537" s="12"/>
      <c r="DE537" s="12"/>
      <c r="DF537" s="12"/>
      <c r="DG537" s="12"/>
      <c r="DH537" s="12"/>
      <c r="DI537" s="12"/>
      <c r="DJ537" s="12"/>
      <c r="DK537" s="12"/>
      <c r="DL537" s="12"/>
      <c r="DM537" s="12"/>
      <c r="DN537" s="12"/>
      <c r="DO537" s="12"/>
      <c r="DP537" s="12"/>
      <c r="DQ537" s="12"/>
      <c r="DR537" s="12"/>
      <c r="DS537" s="12"/>
      <c r="DT537" s="12"/>
      <c r="DU537" s="12"/>
      <c r="DV537" s="12"/>
      <c r="DW537" s="12"/>
      <c r="DX537" s="12"/>
      <c r="DY537" s="12"/>
      <c r="DZ537" s="12"/>
      <c r="EA537" s="12"/>
      <c r="EB537" s="12"/>
      <c r="EC537" s="12"/>
      <c r="ED537" s="12"/>
      <c r="EE537" s="12"/>
      <c r="EF537" s="12"/>
      <c r="EG537" s="12"/>
      <c r="EH537" s="12"/>
      <c r="EI537" s="12"/>
      <c r="EJ537" s="12"/>
      <c r="EK537" s="12"/>
      <c r="EL537" s="12"/>
      <c r="EM537" s="12"/>
      <c r="EN537" s="12"/>
      <c r="EO537" s="12"/>
      <c r="EP537" s="12"/>
      <c r="EQ537" s="12"/>
      <c r="ER537" s="12"/>
      <c r="ES537" s="12"/>
      <c r="ET537" s="12"/>
      <c r="EU537" s="12"/>
      <c r="EV537" s="12"/>
      <c r="EW537" s="12"/>
      <c r="EX537" s="12"/>
      <c r="EY537" s="12"/>
      <c r="EZ537" s="12"/>
      <c r="FA537" s="12"/>
      <c r="FB537" s="12"/>
      <c r="FC537" s="12"/>
      <c r="FD537" s="12"/>
      <c r="FE537" s="12"/>
      <c r="FF537" s="12"/>
      <c r="FG537" s="12"/>
      <c r="FH537" s="12"/>
      <c r="FI537" s="12"/>
      <c r="FJ537" s="12"/>
      <c r="FK537" s="12"/>
      <c r="FL537" s="12"/>
      <c r="FM537" s="12"/>
      <c r="FN537" s="12"/>
      <c r="FO537" s="12"/>
      <c r="FP537" s="12"/>
      <c r="FQ537" s="12"/>
      <c r="FR537" s="12"/>
      <c r="FS537" s="12"/>
      <c r="FT537" s="12"/>
      <c r="FU537" s="12"/>
      <c r="FV537" s="12"/>
      <c r="FW537" s="12"/>
      <c r="FX537" s="12"/>
      <c r="FY537" s="12"/>
      <c r="FZ537" s="12"/>
      <c r="GA537" s="12"/>
      <c r="GB537" s="12"/>
    </row>
    <row r="538" spans="1:184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  <c r="CT538" s="12"/>
      <c r="CU538" s="12"/>
      <c r="CV538" s="12"/>
      <c r="CW538" s="12"/>
      <c r="CX538" s="12"/>
      <c r="CY538" s="12"/>
      <c r="CZ538" s="12"/>
      <c r="DA538" s="12"/>
      <c r="DB538" s="12"/>
      <c r="DC538" s="12"/>
      <c r="DD538" s="12"/>
      <c r="DE538" s="12"/>
      <c r="DF538" s="12"/>
      <c r="DG538" s="12"/>
      <c r="DH538" s="12"/>
      <c r="DI538" s="12"/>
      <c r="DJ538" s="12"/>
      <c r="DK538" s="12"/>
      <c r="DL538" s="12"/>
      <c r="DM538" s="12"/>
      <c r="DN538" s="12"/>
      <c r="DO538" s="12"/>
      <c r="DP538" s="12"/>
      <c r="DQ538" s="12"/>
      <c r="DR538" s="12"/>
      <c r="DS538" s="12"/>
      <c r="DT538" s="12"/>
      <c r="DU538" s="12"/>
      <c r="DV538" s="12"/>
      <c r="DW538" s="12"/>
      <c r="DX538" s="12"/>
      <c r="DY538" s="12"/>
      <c r="DZ538" s="12"/>
      <c r="EA538" s="12"/>
      <c r="EB538" s="12"/>
      <c r="EC538" s="12"/>
      <c r="ED538" s="12"/>
      <c r="EE538" s="12"/>
      <c r="EF538" s="12"/>
      <c r="EG538" s="12"/>
      <c r="EH538" s="12"/>
      <c r="EI538" s="12"/>
      <c r="EJ538" s="12"/>
      <c r="EK538" s="12"/>
      <c r="EL538" s="12"/>
      <c r="EM538" s="12"/>
      <c r="EN538" s="12"/>
      <c r="EO538" s="12"/>
      <c r="EP538" s="12"/>
      <c r="EQ538" s="12"/>
      <c r="ER538" s="12"/>
      <c r="ES538" s="12"/>
      <c r="ET538" s="12"/>
      <c r="EU538" s="12"/>
      <c r="EV538" s="12"/>
      <c r="EW538" s="12"/>
      <c r="EX538" s="12"/>
      <c r="EY538" s="12"/>
      <c r="EZ538" s="12"/>
      <c r="FA538" s="12"/>
      <c r="FB538" s="12"/>
      <c r="FC538" s="12"/>
      <c r="FD538" s="12"/>
      <c r="FE538" s="12"/>
      <c r="FF538" s="12"/>
      <c r="FG538" s="12"/>
      <c r="FH538" s="12"/>
      <c r="FI538" s="12"/>
      <c r="FJ538" s="12"/>
      <c r="FK538" s="12"/>
      <c r="FL538" s="12"/>
      <c r="FM538" s="12"/>
      <c r="FN538" s="12"/>
      <c r="FO538" s="12"/>
      <c r="FP538" s="12"/>
      <c r="FQ538" s="12"/>
      <c r="FR538" s="12"/>
      <c r="FS538" s="12"/>
      <c r="FT538" s="12"/>
      <c r="FU538" s="12"/>
      <c r="FV538" s="12"/>
      <c r="FW538" s="12"/>
      <c r="FX538" s="12"/>
      <c r="FY538" s="12"/>
      <c r="FZ538" s="12"/>
      <c r="GA538" s="12"/>
      <c r="GB538" s="12"/>
    </row>
    <row r="539" spans="1:184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  <c r="DG539" s="12"/>
      <c r="DH539" s="12"/>
      <c r="DI539" s="12"/>
      <c r="DJ539" s="12"/>
      <c r="DK539" s="12"/>
      <c r="DL539" s="12"/>
      <c r="DM539" s="12"/>
      <c r="DN539" s="12"/>
      <c r="DO539" s="12"/>
      <c r="DP539" s="12"/>
      <c r="DQ539" s="12"/>
      <c r="DR539" s="12"/>
      <c r="DS539" s="12"/>
      <c r="DT539" s="12"/>
      <c r="DU539" s="12"/>
      <c r="DV539" s="12"/>
      <c r="DW539" s="12"/>
      <c r="DX539" s="12"/>
      <c r="DY539" s="12"/>
      <c r="DZ539" s="12"/>
      <c r="EA539" s="12"/>
      <c r="EB539" s="12"/>
      <c r="EC539" s="12"/>
      <c r="ED539" s="12"/>
      <c r="EE539" s="12"/>
      <c r="EF539" s="12"/>
      <c r="EG539" s="12"/>
      <c r="EH539" s="12"/>
      <c r="EI539" s="12"/>
      <c r="EJ539" s="12"/>
      <c r="EK539" s="12"/>
      <c r="EL539" s="12"/>
      <c r="EM539" s="12"/>
      <c r="EN539" s="12"/>
      <c r="EO539" s="12"/>
      <c r="EP539" s="12"/>
      <c r="EQ539" s="12"/>
      <c r="ER539" s="12"/>
      <c r="ES539" s="12"/>
      <c r="ET539" s="12"/>
      <c r="EU539" s="12"/>
      <c r="EV539" s="12"/>
      <c r="EW539" s="12"/>
      <c r="EX539" s="12"/>
      <c r="EY539" s="12"/>
      <c r="EZ539" s="12"/>
      <c r="FA539" s="12"/>
      <c r="FB539" s="12"/>
      <c r="FC539" s="12"/>
      <c r="FD539" s="12"/>
      <c r="FE539" s="12"/>
      <c r="FF539" s="12"/>
      <c r="FG539" s="12"/>
      <c r="FH539" s="12"/>
      <c r="FI539" s="12"/>
      <c r="FJ539" s="12"/>
      <c r="FK539" s="12"/>
      <c r="FL539" s="12"/>
      <c r="FM539" s="12"/>
      <c r="FN539" s="12"/>
      <c r="FO539" s="12"/>
      <c r="FP539" s="12"/>
      <c r="FQ539" s="12"/>
      <c r="FR539" s="12"/>
      <c r="FS539" s="12"/>
      <c r="FT539" s="12"/>
      <c r="FU539" s="12"/>
      <c r="FV539" s="12"/>
      <c r="FW539" s="12"/>
      <c r="FX539" s="12"/>
      <c r="FY539" s="12"/>
      <c r="FZ539" s="12"/>
      <c r="GA539" s="12"/>
      <c r="GB539" s="12"/>
    </row>
    <row r="540" spans="1:184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  <c r="CT540" s="12"/>
      <c r="CU540" s="12"/>
      <c r="CV540" s="12"/>
      <c r="CW540" s="12"/>
      <c r="CX540" s="12"/>
      <c r="CY540" s="12"/>
      <c r="CZ540" s="12"/>
      <c r="DA540" s="12"/>
      <c r="DB540" s="12"/>
      <c r="DC540" s="12"/>
      <c r="DD540" s="12"/>
      <c r="DE540" s="12"/>
      <c r="DF540" s="12"/>
      <c r="DG540" s="12"/>
      <c r="DH540" s="12"/>
      <c r="DI540" s="12"/>
      <c r="DJ540" s="12"/>
      <c r="DK540" s="12"/>
      <c r="DL540" s="12"/>
      <c r="DM540" s="12"/>
      <c r="DN540" s="12"/>
      <c r="DO540" s="12"/>
      <c r="DP540" s="12"/>
      <c r="DQ540" s="12"/>
      <c r="DR540" s="12"/>
      <c r="DS540" s="12"/>
      <c r="DT540" s="12"/>
      <c r="DU540" s="12"/>
      <c r="DV540" s="12"/>
      <c r="DW540" s="12"/>
      <c r="DX540" s="12"/>
      <c r="DY540" s="12"/>
      <c r="DZ540" s="12"/>
      <c r="EA540" s="12"/>
      <c r="EB540" s="12"/>
      <c r="EC540" s="12"/>
      <c r="ED540" s="12"/>
      <c r="EE540" s="12"/>
      <c r="EF540" s="12"/>
      <c r="EG540" s="12"/>
      <c r="EH540" s="12"/>
      <c r="EI540" s="12"/>
      <c r="EJ540" s="12"/>
      <c r="EK540" s="12"/>
      <c r="EL540" s="12"/>
      <c r="EM540" s="12"/>
      <c r="EN540" s="12"/>
      <c r="EO540" s="12"/>
      <c r="EP540" s="12"/>
      <c r="EQ540" s="12"/>
      <c r="ER540" s="12"/>
      <c r="ES540" s="12"/>
      <c r="ET540" s="12"/>
      <c r="EU540" s="12"/>
      <c r="EV540" s="12"/>
      <c r="EW540" s="12"/>
      <c r="EX540" s="12"/>
      <c r="EY540" s="12"/>
      <c r="EZ540" s="12"/>
      <c r="FA540" s="12"/>
      <c r="FB540" s="12"/>
      <c r="FC540" s="12"/>
      <c r="FD540" s="12"/>
      <c r="FE540" s="12"/>
      <c r="FF540" s="12"/>
      <c r="FG540" s="12"/>
      <c r="FH540" s="12"/>
      <c r="FI540" s="12"/>
      <c r="FJ540" s="12"/>
      <c r="FK540" s="12"/>
      <c r="FL540" s="12"/>
      <c r="FM540" s="12"/>
      <c r="FN540" s="12"/>
      <c r="FO540" s="12"/>
      <c r="FP540" s="12"/>
      <c r="FQ540" s="12"/>
      <c r="FR540" s="12"/>
      <c r="FS540" s="12"/>
      <c r="FT540" s="12"/>
      <c r="FU540" s="12"/>
      <c r="FV540" s="12"/>
      <c r="FW540" s="12"/>
      <c r="FX540" s="12"/>
      <c r="FY540" s="12"/>
      <c r="FZ540" s="12"/>
      <c r="GA540" s="12"/>
      <c r="GB540" s="12"/>
    </row>
    <row r="541" spans="1:184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  <c r="CT541" s="12"/>
      <c r="CU541" s="12"/>
      <c r="CV541" s="12"/>
      <c r="CW541" s="12"/>
      <c r="CX541" s="12"/>
      <c r="CY541" s="12"/>
      <c r="CZ541" s="12"/>
      <c r="DA541" s="12"/>
      <c r="DB541" s="12"/>
      <c r="DC541" s="12"/>
      <c r="DD541" s="12"/>
      <c r="DE541" s="12"/>
      <c r="DF541" s="12"/>
      <c r="DG541" s="12"/>
      <c r="DH541" s="12"/>
      <c r="DI541" s="12"/>
      <c r="DJ541" s="12"/>
      <c r="DK541" s="12"/>
      <c r="DL541" s="12"/>
      <c r="DM541" s="12"/>
      <c r="DN541" s="12"/>
      <c r="DO541" s="12"/>
      <c r="DP541" s="12"/>
      <c r="DQ541" s="12"/>
      <c r="DR541" s="12"/>
      <c r="DS541" s="12"/>
      <c r="DT541" s="12"/>
      <c r="DU541" s="12"/>
      <c r="DV541" s="12"/>
      <c r="DW541" s="12"/>
      <c r="DX541" s="12"/>
      <c r="DY541" s="12"/>
      <c r="DZ541" s="12"/>
      <c r="EA541" s="12"/>
      <c r="EB541" s="12"/>
      <c r="EC541" s="12"/>
      <c r="ED541" s="12"/>
      <c r="EE541" s="12"/>
      <c r="EF541" s="12"/>
      <c r="EG541" s="12"/>
      <c r="EH541" s="12"/>
      <c r="EI541" s="12"/>
      <c r="EJ541" s="12"/>
      <c r="EK541" s="12"/>
      <c r="EL541" s="12"/>
      <c r="EM541" s="12"/>
      <c r="EN541" s="12"/>
      <c r="EO541" s="12"/>
      <c r="EP541" s="12"/>
      <c r="EQ541" s="12"/>
      <c r="ER541" s="12"/>
      <c r="ES541" s="12"/>
      <c r="ET541" s="12"/>
      <c r="EU541" s="12"/>
      <c r="EV541" s="12"/>
      <c r="EW541" s="12"/>
      <c r="EX541" s="12"/>
      <c r="EY541" s="12"/>
      <c r="EZ541" s="12"/>
      <c r="FA541" s="12"/>
      <c r="FB541" s="12"/>
      <c r="FC541" s="12"/>
      <c r="FD541" s="12"/>
      <c r="FE541" s="12"/>
      <c r="FF541" s="12"/>
      <c r="FG541" s="12"/>
      <c r="FH541" s="12"/>
      <c r="FI541" s="12"/>
      <c r="FJ541" s="12"/>
      <c r="FK541" s="12"/>
      <c r="FL541" s="12"/>
      <c r="FM541" s="12"/>
      <c r="FN541" s="12"/>
      <c r="FO541" s="12"/>
      <c r="FP541" s="12"/>
      <c r="FQ541" s="12"/>
      <c r="FR541" s="12"/>
      <c r="FS541" s="12"/>
      <c r="FT541" s="12"/>
      <c r="FU541" s="12"/>
      <c r="FV541" s="12"/>
      <c r="FW541" s="12"/>
      <c r="FX541" s="12"/>
      <c r="FY541" s="12"/>
      <c r="FZ541" s="12"/>
      <c r="GA541" s="12"/>
      <c r="GB541" s="12"/>
    </row>
    <row r="542" spans="1:184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  <c r="CT542" s="12"/>
      <c r="CU542" s="12"/>
      <c r="CV542" s="12"/>
      <c r="CW542" s="12"/>
      <c r="CX542" s="12"/>
      <c r="CY542" s="12"/>
      <c r="CZ542" s="12"/>
      <c r="DA542" s="12"/>
      <c r="DB542" s="12"/>
      <c r="DC542" s="12"/>
      <c r="DD542" s="12"/>
      <c r="DE542" s="12"/>
      <c r="DF542" s="12"/>
      <c r="DG542" s="12"/>
      <c r="DH542" s="12"/>
      <c r="DI542" s="12"/>
      <c r="DJ542" s="12"/>
      <c r="DK542" s="12"/>
      <c r="DL542" s="12"/>
      <c r="DM542" s="12"/>
      <c r="DN542" s="12"/>
      <c r="DO542" s="12"/>
      <c r="DP542" s="12"/>
      <c r="DQ542" s="12"/>
      <c r="DR542" s="12"/>
      <c r="DS542" s="12"/>
      <c r="DT542" s="12"/>
      <c r="DU542" s="12"/>
      <c r="DV542" s="12"/>
      <c r="DW542" s="12"/>
      <c r="DX542" s="12"/>
      <c r="DY542" s="12"/>
      <c r="DZ542" s="12"/>
      <c r="EA542" s="12"/>
      <c r="EB542" s="12"/>
      <c r="EC542" s="12"/>
      <c r="ED542" s="12"/>
      <c r="EE542" s="12"/>
      <c r="EF542" s="12"/>
      <c r="EG542" s="12"/>
      <c r="EH542" s="12"/>
      <c r="EI542" s="12"/>
      <c r="EJ542" s="12"/>
      <c r="EK542" s="12"/>
      <c r="EL542" s="12"/>
      <c r="EM542" s="12"/>
      <c r="EN542" s="12"/>
      <c r="EO542" s="12"/>
      <c r="EP542" s="12"/>
      <c r="EQ542" s="12"/>
      <c r="ER542" s="12"/>
      <c r="ES542" s="12"/>
      <c r="ET542" s="12"/>
      <c r="EU542" s="12"/>
      <c r="EV542" s="12"/>
      <c r="EW542" s="12"/>
      <c r="EX542" s="12"/>
      <c r="EY542" s="12"/>
      <c r="EZ542" s="12"/>
      <c r="FA542" s="12"/>
      <c r="FB542" s="12"/>
      <c r="FC542" s="12"/>
      <c r="FD542" s="12"/>
      <c r="FE542" s="12"/>
      <c r="FF542" s="12"/>
      <c r="FG542" s="12"/>
      <c r="FH542" s="12"/>
      <c r="FI542" s="12"/>
      <c r="FJ542" s="12"/>
      <c r="FK542" s="12"/>
      <c r="FL542" s="12"/>
      <c r="FM542" s="12"/>
      <c r="FN542" s="12"/>
      <c r="FO542" s="12"/>
      <c r="FP542" s="12"/>
      <c r="FQ542" s="12"/>
      <c r="FR542" s="12"/>
      <c r="FS542" s="12"/>
      <c r="FT542" s="12"/>
      <c r="FU542" s="12"/>
      <c r="FV542" s="12"/>
      <c r="FW542" s="12"/>
      <c r="FX542" s="12"/>
      <c r="FY542" s="12"/>
      <c r="FZ542" s="12"/>
      <c r="GA542" s="12"/>
      <c r="GB542" s="12"/>
    </row>
    <row r="543" spans="1:184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  <c r="CT543" s="12"/>
      <c r="CU543" s="12"/>
      <c r="CV543" s="12"/>
      <c r="CW543" s="12"/>
      <c r="CX543" s="12"/>
      <c r="CY543" s="12"/>
      <c r="CZ543" s="12"/>
      <c r="DA543" s="12"/>
      <c r="DB543" s="12"/>
      <c r="DC543" s="12"/>
      <c r="DD543" s="12"/>
      <c r="DE543" s="12"/>
      <c r="DF543" s="12"/>
      <c r="DG543" s="12"/>
      <c r="DH543" s="12"/>
      <c r="DI543" s="12"/>
      <c r="DJ543" s="12"/>
      <c r="DK543" s="12"/>
      <c r="DL543" s="12"/>
      <c r="DM543" s="12"/>
      <c r="DN543" s="12"/>
      <c r="DO543" s="12"/>
      <c r="DP543" s="12"/>
      <c r="DQ543" s="12"/>
      <c r="DR543" s="12"/>
      <c r="DS543" s="12"/>
      <c r="DT543" s="12"/>
      <c r="DU543" s="12"/>
      <c r="DV543" s="12"/>
      <c r="DW543" s="12"/>
      <c r="DX543" s="12"/>
      <c r="DY543" s="12"/>
      <c r="DZ543" s="12"/>
      <c r="EA543" s="12"/>
      <c r="EB543" s="12"/>
      <c r="EC543" s="12"/>
      <c r="ED543" s="12"/>
      <c r="EE543" s="12"/>
      <c r="EF543" s="12"/>
      <c r="EG543" s="12"/>
      <c r="EH543" s="12"/>
      <c r="EI543" s="12"/>
      <c r="EJ543" s="12"/>
      <c r="EK543" s="12"/>
      <c r="EL543" s="12"/>
      <c r="EM543" s="12"/>
      <c r="EN543" s="12"/>
      <c r="EO543" s="12"/>
      <c r="EP543" s="12"/>
      <c r="EQ543" s="12"/>
      <c r="ER543" s="12"/>
      <c r="ES543" s="12"/>
      <c r="ET543" s="12"/>
      <c r="EU543" s="12"/>
      <c r="EV543" s="12"/>
      <c r="EW543" s="12"/>
      <c r="EX543" s="12"/>
      <c r="EY543" s="12"/>
      <c r="EZ543" s="12"/>
      <c r="FA543" s="12"/>
      <c r="FB543" s="12"/>
      <c r="FC543" s="12"/>
      <c r="FD543" s="12"/>
      <c r="FE543" s="12"/>
      <c r="FF543" s="12"/>
      <c r="FG543" s="12"/>
      <c r="FH543" s="12"/>
      <c r="FI543" s="12"/>
      <c r="FJ543" s="12"/>
      <c r="FK543" s="12"/>
      <c r="FL543" s="12"/>
      <c r="FM543" s="12"/>
      <c r="FN543" s="12"/>
      <c r="FO543" s="12"/>
      <c r="FP543" s="12"/>
      <c r="FQ543" s="12"/>
      <c r="FR543" s="12"/>
      <c r="FS543" s="12"/>
      <c r="FT543" s="12"/>
      <c r="FU543" s="12"/>
      <c r="FV543" s="12"/>
      <c r="FW543" s="12"/>
      <c r="FX543" s="12"/>
      <c r="FY543" s="12"/>
      <c r="FZ543" s="12"/>
      <c r="GA543" s="12"/>
      <c r="GB543" s="12"/>
    </row>
    <row r="544" spans="1:18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  <c r="CT544" s="12"/>
      <c r="CU544" s="12"/>
      <c r="CV544" s="12"/>
      <c r="CW544" s="12"/>
      <c r="CX544" s="12"/>
      <c r="CY544" s="12"/>
      <c r="CZ544" s="12"/>
      <c r="DA544" s="12"/>
      <c r="DB544" s="12"/>
      <c r="DC544" s="12"/>
      <c r="DD544" s="12"/>
      <c r="DE544" s="12"/>
      <c r="DF544" s="12"/>
      <c r="DG544" s="12"/>
      <c r="DH544" s="12"/>
      <c r="DI544" s="12"/>
      <c r="DJ544" s="12"/>
      <c r="DK544" s="12"/>
      <c r="DL544" s="12"/>
      <c r="DM544" s="12"/>
      <c r="DN544" s="12"/>
      <c r="DO544" s="12"/>
      <c r="DP544" s="12"/>
      <c r="DQ544" s="12"/>
      <c r="DR544" s="12"/>
      <c r="DS544" s="12"/>
      <c r="DT544" s="12"/>
      <c r="DU544" s="12"/>
      <c r="DV544" s="12"/>
      <c r="DW544" s="12"/>
      <c r="DX544" s="12"/>
      <c r="DY544" s="12"/>
      <c r="DZ544" s="12"/>
      <c r="EA544" s="12"/>
      <c r="EB544" s="12"/>
      <c r="EC544" s="12"/>
      <c r="ED544" s="12"/>
      <c r="EE544" s="12"/>
      <c r="EF544" s="12"/>
      <c r="EG544" s="12"/>
      <c r="EH544" s="12"/>
      <c r="EI544" s="12"/>
      <c r="EJ544" s="12"/>
      <c r="EK544" s="12"/>
      <c r="EL544" s="12"/>
      <c r="EM544" s="12"/>
      <c r="EN544" s="12"/>
      <c r="EO544" s="12"/>
      <c r="EP544" s="12"/>
      <c r="EQ544" s="12"/>
      <c r="ER544" s="12"/>
      <c r="ES544" s="12"/>
      <c r="ET544" s="12"/>
      <c r="EU544" s="12"/>
      <c r="EV544" s="12"/>
      <c r="EW544" s="12"/>
      <c r="EX544" s="12"/>
      <c r="EY544" s="12"/>
      <c r="EZ544" s="12"/>
      <c r="FA544" s="12"/>
      <c r="FB544" s="12"/>
      <c r="FC544" s="12"/>
      <c r="FD544" s="12"/>
      <c r="FE544" s="12"/>
      <c r="FF544" s="12"/>
      <c r="FG544" s="12"/>
      <c r="FH544" s="12"/>
      <c r="FI544" s="12"/>
      <c r="FJ544" s="12"/>
      <c r="FK544" s="12"/>
      <c r="FL544" s="12"/>
      <c r="FM544" s="12"/>
      <c r="FN544" s="12"/>
      <c r="FO544" s="12"/>
      <c r="FP544" s="12"/>
      <c r="FQ544" s="12"/>
      <c r="FR544" s="12"/>
      <c r="FS544" s="12"/>
      <c r="FT544" s="12"/>
      <c r="FU544" s="12"/>
      <c r="FV544" s="12"/>
      <c r="FW544" s="12"/>
      <c r="FX544" s="12"/>
      <c r="FY544" s="12"/>
      <c r="FZ544" s="12"/>
      <c r="GA544" s="12"/>
      <c r="GB544" s="12"/>
    </row>
  </sheetData>
  <mergeCells count="51">
    <mergeCell ref="A301:P301"/>
    <mergeCell ref="A277:P277"/>
    <mergeCell ref="A281:P281"/>
    <mergeCell ref="A284:P284"/>
    <mergeCell ref="A286:P286"/>
    <mergeCell ref="A289:P289"/>
    <mergeCell ref="A250:P250"/>
    <mergeCell ref="A257:P257"/>
    <mergeCell ref="A263:P263"/>
    <mergeCell ref="A271:P271"/>
    <mergeCell ref="A296:P296"/>
    <mergeCell ref="A208:P208"/>
    <mergeCell ref="A220:P220"/>
    <mergeCell ref="A226:P226"/>
    <mergeCell ref="A228:P228"/>
    <mergeCell ref="A238:P238"/>
    <mergeCell ref="A169:P169"/>
    <mergeCell ref="A171:P171"/>
    <mergeCell ref="A184:P184"/>
    <mergeCell ref="A197:P197"/>
    <mergeCell ref="A205:P205"/>
    <mergeCell ref="A139:P139"/>
    <mergeCell ref="A147:P147"/>
    <mergeCell ref="A153:P153"/>
    <mergeCell ref="A155:P155"/>
    <mergeCell ref="A160:P160"/>
    <mergeCell ref="A109:P109"/>
    <mergeCell ref="A114:P114"/>
    <mergeCell ref="A117:P117"/>
    <mergeCell ref="A119:P119"/>
    <mergeCell ref="A135:P135"/>
    <mergeCell ref="A80:P80"/>
    <mergeCell ref="A86:P86"/>
    <mergeCell ref="A96:P96"/>
    <mergeCell ref="A100:P100"/>
    <mergeCell ref="A105:P105"/>
    <mergeCell ref="A53:P53"/>
    <mergeCell ref="A57:P57"/>
    <mergeCell ref="A59:P59"/>
    <mergeCell ref="A68:P68"/>
    <mergeCell ref="A76:P76"/>
    <mergeCell ref="A18:P18"/>
    <mergeCell ref="A23:P23"/>
    <mergeCell ref="A32:P32"/>
    <mergeCell ref="A38:P38"/>
    <mergeCell ref="A43:P43"/>
    <mergeCell ref="A1:P1"/>
    <mergeCell ref="A3:P3"/>
    <mergeCell ref="A5:P5"/>
    <mergeCell ref="A8:P8"/>
    <mergeCell ref="A14:P14"/>
  </mergeCells>
  <phoneticPr fontId="1" type="noConversion"/>
  <printOptions horizontalCentered="1"/>
  <pageMargins left="0.25" right="0.25" top="0.75" bottom="0.75" header="0.3" footer="0.3"/>
  <rowBreaks count="1" manualBreakCount="1">
    <brk id="354" min="2" max="16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0"/>
  <sheetViews>
    <sheetView topLeftCell="A187" workbookViewId="0">
      <selection activeCell="C226" sqref="C226"/>
    </sheetView>
  </sheetViews>
  <sheetFormatPr defaultColWidth="8.77734375" defaultRowHeight="13.2"/>
  <cols>
    <col min="1" max="16384" width="8.77734375" style="3"/>
  </cols>
  <sheetData>
    <row r="1" spans="1:18" ht="24.6" thickBot="1">
      <c r="A1" s="1" t="s">
        <v>159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3.8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9.2" thickBot="1">
      <c r="A3" s="4" t="s">
        <v>160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3.8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3.8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9.2" thickBot="1">
      <c r="A6" s="5" t="s">
        <v>161</v>
      </c>
      <c r="B6" s="2"/>
      <c r="C6" s="2"/>
      <c r="D6" s="2"/>
      <c r="E6" s="2"/>
      <c r="F6" s="4" t="s">
        <v>162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.6" thickBot="1">
      <c r="A7" s="6">
        <v>0</v>
      </c>
      <c r="B7" s="2"/>
      <c r="C7" s="2"/>
      <c r="D7" s="2"/>
      <c r="E7" s="7" t="s">
        <v>163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.6" thickBot="1">
      <c r="A8" s="6">
        <v>1</v>
      </c>
      <c r="B8" s="2"/>
      <c r="C8" s="2"/>
      <c r="D8" s="2"/>
      <c r="E8" s="7" t="s">
        <v>164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.6" thickBot="1">
      <c r="A9" s="6">
        <v>2</v>
      </c>
      <c r="B9" s="2"/>
      <c r="C9" s="2"/>
      <c r="D9" s="2"/>
      <c r="E9" s="7" t="s">
        <v>165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6.2" thickBot="1">
      <c r="A10" s="6">
        <v>3</v>
      </c>
      <c r="B10" s="6">
        <v>-5</v>
      </c>
      <c r="C10" s="2"/>
      <c r="D10" s="2"/>
      <c r="E10" s="8" t="s">
        <v>166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6" thickBot="1">
      <c r="A11" s="6">
        <v>6</v>
      </c>
      <c r="B11" s="2"/>
      <c r="C11" s="2"/>
      <c r="D11" s="2"/>
      <c r="E11" s="7" t="s">
        <v>167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.6" thickBot="1">
      <c r="A12" s="6">
        <v>7</v>
      </c>
      <c r="B12" s="2"/>
      <c r="C12" s="2"/>
      <c r="D12" s="2"/>
      <c r="E12" s="7" t="s">
        <v>168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.6" thickBot="1">
      <c r="A13" s="6">
        <v>8</v>
      </c>
      <c r="B13" s="2"/>
      <c r="C13" s="2"/>
      <c r="D13" s="2"/>
      <c r="E13" s="7" t="s">
        <v>169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.6" thickBot="1">
      <c r="A14" s="6">
        <v>9</v>
      </c>
      <c r="B14" s="2"/>
      <c r="C14" s="2"/>
      <c r="D14" s="2"/>
      <c r="E14" s="7" t="s">
        <v>170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.6" thickBot="1">
      <c r="A15" s="6">
        <v>10</v>
      </c>
      <c r="B15" s="2"/>
      <c r="C15" s="2"/>
      <c r="D15" s="2"/>
      <c r="E15" s="7" t="s">
        <v>171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.6" thickBot="1">
      <c r="A16" s="6">
        <v>11</v>
      </c>
      <c r="B16" s="2"/>
      <c r="C16" s="2"/>
      <c r="D16" s="2"/>
      <c r="E16" s="7" t="s">
        <v>172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.6" thickBot="1">
      <c r="A17" s="6">
        <v>12</v>
      </c>
      <c r="B17" s="2"/>
      <c r="C17" s="2"/>
      <c r="D17" s="2"/>
      <c r="E17" s="7" t="s">
        <v>173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.6" thickBot="1">
      <c r="A18" s="6">
        <v>13</v>
      </c>
      <c r="B18" s="2"/>
      <c r="C18" s="2"/>
      <c r="D18" s="2"/>
      <c r="E18" s="7" t="s">
        <v>174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.6" thickBot="1">
      <c r="A19" s="6">
        <v>14</v>
      </c>
      <c r="B19" s="2"/>
      <c r="C19" s="2"/>
      <c r="D19" s="2"/>
      <c r="E19" s="7" t="s">
        <v>175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.6" thickBot="1">
      <c r="A20" s="6">
        <v>15</v>
      </c>
      <c r="B20" s="2"/>
      <c r="C20" s="2"/>
      <c r="D20" s="2"/>
      <c r="E20" s="7" t="s">
        <v>176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.6" thickBot="1">
      <c r="A21" s="6">
        <v>16</v>
      </c>
      <c r="B21" s="2"/>
      <c r="C21" s="2"/>
      <c r="D21" s="2"/>
      <c r="E21" s="7" t="s">
        <v>177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6" thickBot="1">
      <c r="A22" s="6">
        <v>17</v>
      </c>
      <c r="B22" s="2"/>
      <c r="C22" s="2"/>
      <c r="D22" s="2"/>
      <c r="E22" s="7" t="s">
        <v>178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6.2" thickBot="1">
      <c r="A23" s="6">
        <v>18</v>
      </c>
      <c r="B23" s="6">
        <v>-20</v>
      </c>
      <c r="C23" s="2"/>
      <c r="D23" s="2"/>
      <c r="E23" s="8" t="s">
        <v>166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.6" thickBot="1">
      <c r="A24" s="6">
        <v>21</v>
      </c>
      <c r="B24" s="2"/>
      <c r="C24" s="2"/>
      <c r="D24" s="2"/>
      <c r="E24" s="7" t="s">
        <v>179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.6" thickBot="1">
      <c r="A25" s="6">
        <v>22</v>
      </c>
      <c r="B25" s="2"/>
      <c r="C25" s="2"/>
      <c r="D25" s="2"/>
      <c r="E25" s="7" t="s">
        <v>180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6" thickBot="1">
      <c r="A26" s="6">
        <v>23</v>
      </c>
      <c r="B26" s="2"/>
      <c r="C26" s="2"/>
      <c r="D26" s="2"/>
      <c r="E26" s="7" t="s">
        <v>181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5.6" thickBot="1">
      <c r="A27" s="6">
        <v>24</v>
      </c>
      <c r="B27" s="2"/>
      <c r="C27" s="2"/>
      <c r="D27" s="2"/>
      <c r="E27" s="7" t="s">
        <v>182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6.2" thickBot="1">
      <c r="A28" s="6">
        <v>25</v>
      </c>
      <c r="B28" s="6">
        <v>-96</v>
      </c>
      <c r="C28" s="2"/>
      <c r="D28" s="2"/>
      <c r="E28" s="8" t="s">
        <v>166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.6" thickBot="1">
      <c r="A29" s="6">
        <v>97</v>
      </c>
      <c r="B29" s="2"/>
      <c r="C29" s="2"/>
      <c r="D29" s="2"/>
      <c r="E29" s="7" t="s">
        <v>183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.6" thickBot="1">
      <c r="A30" s="6">
        <v>98</v>
      </c>
      <c r="B30" s="2"/>
      <c r="C30" s="2"/>
      <c r="D30" s="2"/>
      <c r="E30" s="7" t="s">
        <v>184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.6" thickBot="1">
      <c r="A31" s="6">
        <v>99</v>
      </c>
      <c r="B31" s="2"/>
      <c r="C31" s="2"/>
      <c r="D31" s="2"/>
      <c r="E31" s="7" t="s">
        <v>185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3.8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3.8" thickBo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9.2" thickBot="1">
      <c r="A34" s="5" t="s">
        <v>186</v>
      </c>
      <c r="B34" s="2"/>
      <c r="C34" s="2"/>
      <c r="D34" s="2"/>
      <c r="E34" s="2"/>
      <c r="F34" s="4" t="s">
        <v>187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3.8" thickBo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3.8" thickBo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9.2" thickBot="1">
      <c r="A37" s="5" t="s">
        <v>188</v>
      </c>
      <c r="B37" s="2"/>
      <c r="C37" s="2"/>
      <c r="D37" s="2"/>
      <c r="E37" s="2"/>
      <c r="F37" s="4" t="s">
        <v>189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.6" thickBot="1">
      <c r="A38" s="6">
        <v>200</v>
      </c>
      <c r="B38" s="6">
        <v>-269</v>
      </c>
      <c r="C38" s="6" t="s">
        <v>190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6.2" thickBot="1">
      <c r="A39" s="9">
        <v>200</v>
      </c>
      <c r="B39" s="2"/>
      <c r="C39" s="2"/>
      <c r="D39" s="8" t="s">
        <v>191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3.8" thickBo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.6" thickBot="1">
      <c r="A41" s="6">
        <v>201</v>
      </c>
      <c r="B41" s="6">
        <v>-234</v>
      </c>
      <c r="C41" s="2"/>
      <c r="D41" s="7" t="s">
        <v>192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6.2" thickBot="1">
      <c r="A42" s="2"/>
      <c r="B42" s="2"/>
      <c r="C42" s="2"/>
      <c r="D42" s="2"/>
      <c r="E42" s="8" t="s">
        <v>193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6.2" thickBot="1">
      <c r="A43" s="2"/>
      <c r="B43" s="2"/>
      <c r="C43" s="2"/>
      <c r="D43" s="2"/>
      <c r="E43" s="8" t="s">
        <v>194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6.2" thickBot="1">
      <c r="A44" s="2"/>
      <c r="B44" s="2"/>
      <c r="C44" s="2"/>
      <c r="D44" s="2"/>
      <c r="E44" s="8" t="s">
        <v>195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3.8" thickBo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.6" thickBot="1">
      <c r="A46" s="6">
        <v>201</v>
      </c>
      <c r="B46" s="6" t="s">
        <v>196</v>
      </c>
      <c r="C46" s="2"/>
      <c r="D46" s="2"/>
      <c r="E46" s="7" t="s">
        <v>197</v>
      </c>
      <c r="F46" s="10">
        <v>402</v>
      </c>
      <c r="G46" s="7" t="s">
        <v>198</v>
      </c>
      <c r="H46" s="7" t="s">
        <v>199</v>
      </c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.6" thickBot="1">
      <c r="A47" s="6">
        <v>203</v>
      </c>
      <c r="B47" s="6" t="s">
        <v>196</v>
      </c>
      <c r="C47" s="2"/>
      <c r="D47" s="2"/>
      <c r="E47" s="7" t="s">
        <v>200</v>
      </c>
      <c r="F47" s="10">
        <v>402</v>
      </c>
      <c r="G47" s="2"/>
      <c r="H47" s="7" t="s">
        <v>201</v>
      </c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.6" thickBot="1">
      <c r="A48" s="6">
        <v>205</v>
      </c>
      <c r="B48" s="6" t="s">
        <v>196</v>
      </c>
      <c r="C48" s="2"/>
      <c r="D48" s="2"/>
      <c r="E48" s="7" t="s">
        <v>202</v>
      </c>
      <c r="F48" s="10">
        <v>603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.6" thickBot="1">
      <c r="A49" s="6">
        <v>207</v>
      </c>
      <c r="B49" s="6" t="s">
        <v>196</v>
      </c>
      <c r="C49" s="2"/>
      <c r="D49" s="2"/>
      <c r="E49" s="7" t="s">
        <v>203</v>
      </c>
      <c r="F49" s="10">
        <v>603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.6" thickBot="1">
      <c r="A50" s="6">
        <v>209</v>
      </c>
      <c r="B50" s="6" t="s">
        <v>196</v>
      </c>
      <c r="C50" s="2"/>
      <c r="D50" s="2"/>
      <c r="E50" s="7" t="s">
        <v>204</v>
      </c>
      <c r="F50" s="10">
        <v>805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.6" thickBot="1">
      <c r="A51" s="6">
        <v>210</v>
      </c>
      <c r="B51" s="6" t="s">
        <v>196</v>
      </c>
      <c r="C51" s="2"/>
      <c r="D51" s="2"/>
      <c r="E51" s="7" t="s">
        <v>205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.6" thickBot="1">
      <c r="A52" s="6">
        <v>211</v>
      </c>
      <c r="B52" s="6" t="s">
        <v>196</v>
      </c>
      <c r="C52" s="2"/>
      <c r="D52" s="2"/>
      <c r="E52" s="7" t="s">
        <v>206</v>
      </c>
      <c r="F52" s="10">
        <v>805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.6" thickBot="1">
      <c r="A53" s="6">
        <v>212</v>
      </c>
      <c r="B53" s="6" t="s">
        <v>196</v>
      </c>
      <c r="C53" s="2"/>
      <c r="D53" s="2"/>
      <c r="E53" s="7" t="s">
        <v>207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.6" thickBot="1">
      <c r="A54" s="6">
        <v>213</v>
      </c>
      <c r="B54" s="6" t="s">
        <v>196</v>
      </c>
      <c r="C54" s="2"/>
      <c r="D54" s="2"/>
      <c r="E54" s="7" t="s">
        <v>208</v>
      </c>
      <c r="F54" s="10">
        <v>1206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.6" thickBot="1">
      <c r="A55" s="6">
        <v>214</v>
      </c>
      <c r="B55" s="6" t="s">
        <v>196</v>
      </c>
      <c r="C55" s="2"/>
      <c r="D55" s="2"/>
      <c r="E55" s="7" t="s">
        <v>209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.6" thickBot="1">
      <c r="A56" s="6">
        <v>215</v>
      </c>
      <c r="B56" s="6" t="s">
        <v>196</v>
      </c>
      <c r="C56" s="2"/>
      <c r="D56" s="2"/>
      <c r="E56" s="7" t="s">
        <v>210</v>
      </c>
      <c r="F56" s="10">
        <v>1206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.6" thickBot="1">
      <c r="A57" s="6">
        <v>216</v>
      </c>
      <c r="B57" s="6" t="s">
        <v>196</v>
      </c>
      <c r="C57" s="2"/>
      <c r="D57" s="2"/>
      <c r="E57" s="7" t="s">
        <v>211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.6" thickBot="1">
      <c r="A58" s="6">
        <v>217</v>
      </c>
      <c r="B58" s="6" t="s">
        <v>196</v>
      </c>
      <c r="C58" s="2"/>
      <c r="D58" s="2"/>
      <c r="E58" s="7" t="s">
        <v>212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.6" thickBot="1">
      <c r="A59" s="6">
        <v>218</v>
      </c>
      <c r="B59" s="6" t="s">
        <v>196</v>
      </c>
      <c r="C59" s="2"/>
      <c r="D59" s="2"/>
      <c r="E59" s="7" t="s">
        <v>213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5.6" thickBot="1">
      <c r="A60" s="6">
        <v>220</v>
      </c>
      <c r="B60" s="6" t="s">
        <v>196</v>
      </c>
      <c r="C60" s="2"/>
      <c r="D60" s="2"/>
      <c r="E60" s="7" t="s">
        <v>214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5.6" thickBot="1">
      <c r="A61" s="6">
        <v>222</v>
      </c>
      <c r="B61" s="6" t="s">
        <v>196</v>
      </c>
      <c r="C61" s="2"/>
      <c r="D61" s="2"/>
      <c r="E61" s="7" t="s">
        <v>215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5.6" thickBot="1">
      <c r="A62" s="6">
        <v>223</v>
      </c>
      <c r="B62" s="6" t="s">
        <v>196</v>
      </c>
      <c r="C62" s="2"/>
      <c r="D62" s="2"/>
      <c r="E62" s="7" t="s">
        <v>216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5.6" thickBot="1">
      <c r="A63" s="6">
        <v>224</v>
      </c>
      <c r="B63" s="6" t="s">
        <v>196</v>
      </c>
      <c r="C63" s="2"/>
      <c r="D63" s="2"/>
      <c r="E63" s="7" t="s">
        <v>217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5.6" thickBot="1">
      <c r="A64" s="6">
        <v>225</v>
      </c>
      <c r="B64" s="6" t="s">
        <v>196</v>
      </c>
      <c r="C64" s="2"/>
      <c r="D64" s="2"/>
      <c r="E64" s="7" t="s">
        <v>218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5.6" thickBot="1">
      <c r="A65" s="6">
        <v>226</v>
      </c>
      <c r="B65" s="6" t="s">
        <v>196</v>
      </c>
      <c r="C65" s="2"/>
      <c r="D65" s="2"/>
      <c r="E65" s="7" t="s">
        <v>219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6" thickBot="1">
      <c r="A66" s="6">
        <v>227</v>
      </c>
      <c r="B66" s="6" t="s">
        <v>196</v>
      </c>
      <c r="C66" s="2"/>
      <c r="D66" s="2"/>
      <c r="E66" s="7" t="s">
        <v>220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5.6" thickBot="1">
      <c r="A67" s="6">
        <v>228</v>
      </c>
      <c r="B67" s="6" t="s">
        <v>196</v>
      </c>
      <c r="C67" s="2"/>
      <c r="D67" s="2"/>
      <c r="E67" s="7" t="s">
        <v>221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5.6" thickBot="1">
      <c r="A68" s="6">
        <v>229</v>
      </c>
      <c r="B68" s="6" t="s">
        <v>196</v>
      </c>
      <c r="C68" s="2"/>
      <c r="D68" s="2"/>
      <c r="E68" s="7" t="s">
        <v>222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5.6" thickBot="1">
      <c r="A69" s="6">
        <v>230</v>
      </c>
      <c r="B69" s="6" t="s">
        <v>196</v>
      </c>
      <c r="C69" s="2"/>
      <c r="D69" s="2"/>
      <c r="E69" s="7" t="s">
        <v>223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5.6" thickBot="1">
      <c r="A70" s="6">
        <v>231</v>
      </c>
      <c r="B70" s="6" t="s">
        <v>196</v>
      </c>
      <c r="C70" s="2"/>
      <c r="D70" s="2"/>
      <c r="E70" s="7" t="s">
        <v>224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5.6" thickBot="1">
      <c r="A71" s="6">
        <v>232</v>
      </c>
      <c r="B71" s="6" t="s">
        <v>196</v>
      </c>
      <c r="C71" s="2"/>
      <c r="D71" s="2"/>
      <c r="E71" s="7" t="s">
        <v>225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6.2" thickBot="1">
      <c r="A72" s="9">
        <v>233</v>
      </c>
      <c r="B72" s="9" t="s">
        <v>196</v>
      </c>
      <c r="C72" s="2"/>
      <c r="D72" s="2"/>
      <c r="E72" s="8" t="s">
        <v>226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6.2" thickBot="1">
      <c r="A73" s="9">
        <v>234</v>
      </c>
      <c r="B73" s="9" t="s">
        <v>196</v>
      </c>
      <c r="C73" s="2"/>
      <c r="D73" s="2"/>
      <c r="E73" s="8" t="s">
        <v>227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3.8" thickBo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5.6" thickBot="1">
      <c r="A75" s="6">
        <v>240</v>
      </c>
      <c r="B75" s="6">
        <v>-259</v>
      </c>
      <c r="C75" s="2"/>
      <c r="D75" s="7" t="s">
        <v>228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6.2" thickBot="1">
      <c r="A76" s="2"/>
      <c r="B76" s="2"/>
      <c r="C76" s="2"/>
      <c r="D76" s="2"/>
      <c r="E76" s="8" t="s">
        <v>229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6.2" thickBot="1">
      <c r="A77" s="2"/>
      <c r="B77" s="2"/>
      <c r="C77" s="2"/>
      <c r="D77" s="2"/>
      <c r="E77" s="8" t="s">
        <v>194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6.2" thickBot="1">
      <c r="A78" s="2"/>
      <c r="B78" s="2"/>
      <c r="C78" s="2"/>
      <c r="D78" s="2"/>
      <c r="E78" s="8" t="s">
        <v>195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3.8" thickBo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6" thickBot="1">
      <c r="A80" s="6">
        <v>240</v>
      </c>
      <c r="B80" s="6" t="s">
        <v>196</v>
      </c>
      <c r="C80" s="2"/>
      <c r="D80" s="2"/>
      <c r="E80" s="7" t="s">
        <v>230</v>
      </c>
      <c r="F80" s="2"/>
      <c r="G80" s="7" t="s">
        <v>198</v>
      </c>
      <c r="H80" s="7" t="s">
        <v>199</v>
      </c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6" thickBot="1">
      <c r="A81" s="6">
        <v>241</v>
      </c>
      <c r="B81" s="6" t="s">
        <v>196</v>
      </c>
      <c r="C81" s="2"/>
      <c r="D81" s="2"/>
      <c r="E81" s="2"/>
      <c r="F81" s="2"/>
      <c r="G81" s="2"/>
      <c r="H81" s="7" t="s">
        <v>201</v>
      </c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6" thickBot="1">
      <c r="A82" s="6">
        <v>242</v>
      </c>
      <c r="B82" s="6" t="s">
        <v>196</v>
      </c>
      <c r="C82" s="2"/>
      <c r="D82" s="2"/>
      <c r="E82" s="7" t="s">
        <v>231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6" thickBot="1">
      <c r="A83" s="6">
        <v>243</v>
      </c>
      <c r="B83" s="6" t="s">
        <v>196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6" thickBot="1">
      <c r="A84" s="6">
        <v>244</v>
      </c>
      <c r="B84" s="6" t="s">
        <v>196</v>
      </c>
      <c r="C84" s="2"/>
      <c r="D84" s="2"/>
      <c r="E84" s="7" t="s">
        <v>232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6" thickBot="1">
      <c r="A85" s="6">
        <v>245</v>
      </c>
      <c r="B85" s="6" t="s">
        <v>196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6" thickBot="1">
      <c r="A86" s="6">
        <v>246</v>
      </c>
      <c r="B86" s="6" t="s">
        <v>196</v>
      </c>
      <c r="C86" s="2"/>
      <c r="D86" s="2"/>
      <c r="E86" s="7" t="s">
        <v>233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6.2" thickBot="1">
      <c r="A87" s="9">
        <v>247</v>
      </c>
      <c r="B87" s="9" t="s">
        <v>196</v>
      </c>
      <c r="C87" s="2"/>
      <c r="D87" s="2"/>
      <c r="E87" s="8" t="s">
        <v>234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6.2" thickBot="1">
      <c r="A88" s="9">
        <v>248</v>
      </c>
      <c r="B88" s="9" t="s">
        <v>196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6" thickBot="1">
      <c r="A89" s="6">
        <v>249</v>
      </c>
      <c r="B89" s="6" t="s">
        <v>196</v>
      </c>
      <c r="C89" s="2"/>
      <c r="D89" s="2"/>
      <c r="E89" s="7" t="s">
        <v>235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6" thickBot="1">
      <c r="A90" s="6">
        <v>250</v>
      </c>
      <c r="B90" s="6" t="s">
        <v>196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6" thickBot="1">
      <c r="A91" s="6">
        <v>251</v>
      </c>
      <c r="B91" s="6" t="s">
        <v>196</v>
      </c>
      <c r="C91" s="2"/>
      <c r="D91" s="2"/>
      <c r="E91" s="7" t="s">
        <v>236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6" thickBot="1">
      <c r="A92" s="6">
        <v>252</v>
      </c>
      <c r="B92" s="6" t="s">
        <v>196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6" thickBot="1">
      <c r="A93" s="6">
        <v>253</v>
      </c>
      <c r="B93" s="6" t="s">
        <v>196</v>
      </c>
      <c r="C93" s="2"/>
      <c r="D93" s="2"/>
      <c r="E93" s="7" t="s">
        <v>237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6" thickBot="1">
      <c r="A94" s="6">
        <v>254</v>
      </c>
      <c r="B94" s="6" t="s">
        <v>196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6" thickBot="1">
      <c r="A95" s="6">
        <v>255</v>
      </c>
      <c r="B95" s="6" t="s">
        <v>196</v>
      </c>
      <c r="C95" s="2"/>
      <c r="D95" s="2"/>
      <c r="E95" s="7" t="s">
        <v>238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6" thickBot="1">
      <c r="A96" s="6">
        <v>256</v>
      </c>
      <c r="B96" s="6" t="s">
        <v>196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6" thickBot="1">
      <c r="A97" s="6">
        <v>257</v>
      </c>
      <c r="B97" s="6" t="s">
        <v>196</v>
      </c>
      <c r="C97" s="2"/>
      <c r="D97" s="2"/>
      <c r="E97" s="7" t="s">
        <v>239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6.2" thickBot="1">
      <c r="A98" s="9">
        <v>258</v>
      </c>
      <c r="B98" s="9" t="s">
        <v>196</v>
      </c>
      <c r="C98" s="2"/>
      <c r="D98" s="2"/>
      <c r="E98" s="8" t="s">
        <v>240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6.2" thickBot="1">
      <c r="A99" s="9">
        <v>259</v>
      </c>
      <c r="B99" s="9" t="s">
        <v>196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3.8" thickBo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6" thickBot="1">
      <c r="A101" s="6">
        <v>260</v>
      </c>
      <c r="B101" s="6">
        <v>-269</v>
      </c>
      <c r="C101" s="2"/>
      <c r="D101" s="7" t="s">
        <v>241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6.2" thickBot="1">
      <c r="A102" s="2"/>
      <c r="B102" s="2"/>
      <c r="C102" s="2"/>
      <c r="D102" s="2"/>
      <c r="E102" s="8" t="s">
        <v>242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6.2" thickBot="1">
      <c r="A103" s="2"/>
      <c r="B103" s="2"/>
      <c r="C103" s="2"/>
      <c r="D103" s="2"/>
      <c r="E103" s="8" t="s">
        <v>194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6.2" thickBot="1">
      <c r="A104" s="2"/>
      <c r="B104" s="2"/>
      <c r="C104" s="2"/>
      <c r="D104" s="2"/>
      <c r="E104" s="8" t="s">
        <v>195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3.8" thickBo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6" thickBot="1">
      <c r="A106" s="6">
        <v>260</v>
      </c>
      <c r="B106" s="6" t="s">
        <v>196</v>
      </c>
      <c r="C106" s="2"/>
      <c r="D106" s="2"/>
      <c r="E106" s="7" t="s">
        <v>243</v>
      </c>
      <c r="F106" s="2"/>
      <c r="G106" s="6" t="s">
        <v>198</v>
      </c>
      <c r="H106" s="7" t="s">
        <v>199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6" thickBot="1">
      <c r="A107" s="6">
        <v>264</v>
      </c>
      <c r="B107" s="6" t="s">
        <v>196</v>
      </c>
      <c r="C107" s="2"/>
      <c r="D107" s="2"/>
      <c r="E107" s="2"/>
      <c r="F107" s="2"/>
      <c r="G107" s="2"/>
      <c r="H107" s="7" t="s">
        <v>201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6" thickBot="1">
      <c r="A108" s="6">
        <v>265</v>
      </c>
      <c r="B108" s="6" t="s">
        <v>196</v>
      </c>
      <c r="C108" s="2"/>
      <c r="D108" s="2"/>
      <c r="E108" s="7" t="s">
        <v>244</v>
      </c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6" thickBot="1">
      <c r="A109" s="6">
        <v>267</v>
      </c>
      <c r="B109" s="6" t="s">
        <v>196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6.2" thickBot="1">
      <c r="A110" s="9">
        <v>268</v>
      </c>
      <c r="B110" s="9" t="s">
        <v>196</v>
      </c>
      <c r="C110" s="2"/>
      <c r="D110" s="2"/>
      <c r="E110" s="8" t="s">
        <v>245</v>
      </c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6.2" thickBot="1">
      <c r="A111" s="9">
        <v>269</v>
      </c>
      <c r="B111" s="9" t="s">
        <v>196</v>
      </c>
      <c r="C111" s="2"/>
      <c r="D111" s="2"/>
      <c r="E111" s="8" t="s">
        <v>246</v>
      </c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3.8" thickBo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6" thickBot="1">
      <c r="A113" s="6">
        <v>270</v>
      </c>
      <c r="B113" s="2"/>
      <c r="C113" s="2"/>
      <c r="D113" s="7" t="s">
        <v>247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3.8" thickBo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6" thickBot="1">
      <c r="A115" s="6">
        <v>271</v>
      </c>
      <c r="B115" s="6">
        <v>-279</v>
      </c>
      <c r="C115" s="6" t="s">
        <v>248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6" thickBot="1">
      <c r="A116" s="6">
        <v>271</v>
      </c>
      <c r="B116" s="2"/>
      <c r="C116" s="2"/>
      <c r="D116" s="7" t="s">
        <v>249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6" thickBot="1">
      <c r="A117" s="6">
        <v>272</v>
      </c>
      <c r="B117" s="2"/>
      <c r="C117" s="2"/>
      <c r="D117" s="7" t="s">
        <v>250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6" thickBot="1">
      <c r="A118" s="6">
        <v>273</v>
      </c>
      <c r="B118" s="2"/>
      <c r="C118" s="2"/>
      <c r="D118" s="7" t="s">
        <v>251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6" thickBot="1">
      <c r="A119" s="6">
        <v>274</v>
      </c>
      <c r="B119" s="2"/>
      <c r="C119" s="2"/>
      <c r="D119" s="7" t="s">
        <v>252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6" thickBot="1">
      <c r="A120" s="6">
        <v>275</v>
      </c>
      <c r="B120" s="2"/>
      <c r="C120" s="2"/>
      <c r="D120" s="7" t="s">
        <v>253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6" thickBot="1">
      <c r="A121" s="6">
        <v>276</v>
      </c>
      <c r="B121" s="2"/>
      <c r="C121" s="2"/>
      <c r="D121" s="7" t="s">
        <v>254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6.2" thickBot="1">
      <c r="A122" s="9">
        <v>277</v>
      </c>
      <c r="B122" s="2"/>
      <c r="C122" s="2"/>
      <c r="D122" s="8" t="s">
        <v>245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3.8" thickBo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6" thickBot="1">
      <c r="A124" s="6">
        <v>280</v>
      </c>
      <c r="B124" s="6">
        <v>-285</v>
      </c>
      <c r="C124" s="7" t="s">
        <v>255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6" thickBot="1">
      <c r="A125" s="6">
        <v>280</v>
      </c>
      <c r="B125" s="2"/>
      <c r="C125" s="2"/>
      <c r="D125" s="7" t="s">
        <v>256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6" thickBot="1">
      <c r="A126" s="6">
        <v>281</v>
      </c>
      <c r="B126" s="2"/>
      <c r="C126" s="2"/>
      <c r="D126" s="7" t="s">
        <v>257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6" thickBot="1">
      <c r="A127" s="6">
        <v>282</v>
      </c>
      <c r="B127" s="2"/>
      <c r="C127" s="2"/>
      <c r="D127" s="7" t="s">
        <v>258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6" thickBot="1">
      <c r="A128" s="6">
        <v>283</v>
      </c>
      <c r="B128" s="2"/>
      <c r="C128" s="2"/>
      <c r="D128" s="7" t="s">
        <v>259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6" thickBot="1">
      <c r="A129" s="6">
        <v>284</v>
      </c>
      <c r="B129" s="2"/>
      <c r="C129" s="2"/>
      <c r="D129" s="7" t="s">
        <v>260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6.2" thickBot="1">
      <c r="A130" s="9">
        <v>285</v>
      </c>
      <c r="B130" s="2"/>
      <c r="C130" s="2"/>
      <c r="D130" s="8" t="s">
        <v>261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3.8" thickBo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6" thickBot="1">
      <c r="A132" s="6">
        <v>290</v>
      </c>
      <c r="B132" s="6">
        <v>-295</v>
      </c>
      <c r="C132" s="7" t="s">
        <v>262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6" thickBot="1">
      <c r="A133" s="6">
        <v>290</v>
      </c>
      <c r="B133" s="2"/>
      <c r="C133" s="2"/>
      <c r="D133" s="7" t="s">
        <v>263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6" thickBot="1">
      <c r="A134" s="6">
        <v>291</v>
      </c>
      <c r="B134" s="2"/>
      <c r="C134" s="2"/>
      <c r="D134" s="7" t="s">
        <v>264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6" thickBot="1">
      <c r="A135" s="6">
        <v>292</v>
      </c>
      <c r="B135" s="2"/>
      <c r="C135" s="2"/>
      <c r="D135" s="7" t="s">
        <v>265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6" thickBot="1">
      <c r="A136" s="6">
        <v>293</v>
      </c>
      <c r="B136" s="2"/>
      <c r="C136" s="2"/>
      <c r="D136" s="7" t="s">
        <v>259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6" thickBot="1">
      <c r="A137" s="6">
        <v>294</v>
      </c>
      <c r="B137" s="2"/>
      <c r="C137" s="2"/>
      <c r="D137" s="7" t="s">
        <v>260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6.2" thickBot="1">
      <c r="A138" s="9">
        <v>295</v>
      </c>
      <c r="B138" s="2"/>
      <c r="C138" s="2"/>
      <c r="D138" s="8" t="s">
        <v>266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3.8" thickBo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6" thickBot="1">
      <c r="A140" s="6">
        <v>300</v>
      </c>
      <c r="B140" s="6">
        <v>-305</v>
      </c>
      <c r="C140" s="7" t="s">
        <v>267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6" thickBot="1">
      <c r="A141" s="6">
        <v>300</v>
      </c>
      <c r="B141" s="2"/>
      <c r="C141" s="2"/>
      <c r="D141" s="7" t="s">
        <v>268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6" thickBot="1">
      <c r="A142" s="6">
        <v>301</v>
      </c>
      <c r="B142" s="2"/>
      <c r="C142" s="2"/>
      <c r="D142" s="7" t="s">
        <v>269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6" thickBot="1">
      <c r="A143" s="6">
        <v>302</v>
      </c>
      <c r="B143" s="2"/>
      <c r="C143" s="2"/>
      <c r="D143" s="7" t="s">
        <v>270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6" thickBot="1">
      <c r="A144" s="6">
        <v>304</v>
      </c>
      <c r="B144" s="2"/>
      <c r="C144" s="2"/>
      <c r="D144" s="7" t="s">
        <v>271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6.2" thickBot="1">
      <c r="A145" s="9">
        <v>305</v>
      </c>
      <c r="B145" s="2"/>
      <c r="C145" s="2"/>
      <c r="D145" s="8" t="s">
        <v>272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3.8" thickBo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6" thickBot="1">
      <c r="A147" s="6">
        <v>310</v>
      </c>
      <c r="B147" s="6">
        <v>-315</v>
      </c>
      <c r="C147" s="7" t="s">
        <v>273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6" thickBot="1">
      <c r="A148" s="6">
        <v>310</v>
      </c>
      <c r="B148" s="2"/>
      <c r="C148" s="2"/>
      <c r="D148" s="7" t="s">
        <v>274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6.2" thickBot="1">
      <c r="A149" s="9">
        <v>311</v>
      </c>
      <c r="B149" s="2"/>
      <c r="C149" s="2"/>
      <c r="D149" s="8" t="s">
        <v>275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6.2" thickBot="1">
      <c r="A150" s="9">
        <v>312</v>
      </c>
      <c r="B150" s="2"/>
      <c r="C150" s="2"/>
      <c r="D150" s="8" t="s">
        <v>276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6.2" thickBot="1">
      <c r="A151" s="9">
        <v>313</v>
      </c>
      <c r="B151" s="2"/>
      <c r="C151" s="2"/>
      <c r="D151" s="8" t="s">
        <v>277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6.2" thickBot="1">
      <c r="A152" s="9">
        <v>314</v>
      </c>
      <c r="B152" s="2"/>
      <c r="C152" s="2"/>
      <c r="D152" s="8" t="s">
        <v>278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6.2" thickBot="1">
      <c r="A153" s="9">
        <v>315</v>
      </c>
      <c r="B153" s="2"/>
      <c r="C153" s="2"/>
      <c r="D153" s="8" t="s">
        <v>279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3.8" thickBo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5.6" thickBot="1">
      <c r="A155" s="6">
        <v>320</v>
      </c>
      <c r="B155" s="6">
        <v>-325</v>
      </c>
      <c r="C155" s="7" t="s">
        <v>280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5.6" thickBot="1">
      <c r="A156" s="6">
        <v>321</v>
      </c>
      <c r="B156" s="2"/>
      <c r="C156" s="2"/>
      <c r="D156" s="7" t="s">
        <v>281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5.6" thickBot="1">
      <c r="A157" s="6">
        <v>322</v>
      </c>
      <c r="B157" s="2"/>
      <c r="C157" s="2"/>
      <c r="D157" s="7" t="s">
        <v>282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6.2" thickBot="1">
      <c r="A158" s="9">
        <v>325</v>
      </c>
      <c r="B158" s="2"/>
      <c r="C158" s="2"/>
      <c r="D158" s="8" t="s">
        <v>283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3.8" thickBo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5.6" thickBot="1">
      <c r="A160" s="6">
        <v>330</v>
      </c>
      <c r="B160" s="2"/>
      <c r="C160" s="7" t="s">
        <v>284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3.8" thickBo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6.2" thickBot="1">
      <c r="A162" s="9">
        <v>329</v>
      </c>
      <c r="B162" s="9">
        <v>-350</v>
      </c>
      <c r="C162" s="8" t="s">
        <v>285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3.8" thickBo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5.6" thickBot="1">
      <c r="A164" s="6">
        <v>351</v>
      </c>
      <c r="B164" s="6">
        <v>-599</v>
      </c>
      <c r="C164" s="7" t="s">
        <v>286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5.6" thickBot="1">
      <c r="A165" s="6">
        <v>351</v>
      </c>
      <c r="B165" s="2"/>
      <c r="C165" s="2"/>
      <c r="D165" s="7" t="s">
        <v>287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5.6" thickBot="1">
      <c r="A166" s="6">
        <v>352</v>
      </c>
      <c r="B166" s="2"/>
      <c r="C166" s="2"/>
      <c r="D166" s="7" t="s">
        <v>288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5.6" thickBot="1">
      <c r="A167" s="6">
        <v>353</v>
      </c>
      <c r="B167" s="2"/>
      <c r="C167" s="2"/>
      <c r="D167" s="7" t="s">
        <v>289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6" thickBot="1">
      <c r="A168" s="6">
        <v>354</v>
      </c>
      <c r="B168" s="2"/>
      <c r="C168" s="2"/>
      <c r="D168" s="7" t="s">
        <v>290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5.6" thickBot="1">
      <c r="A169" s="6">
        <v>355</v>
      </c>
      <c r="B169" s="2"/>
      <c r="C169" s="2"/>
      <c r="D169" s="7" t="s">
        <v>291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5.6" thickBot="1">
      <c r="A170" s="6">
        <v>356</v>
      </c>
      <c r="B170" s="2"/>
      <c r="C170" s="2"/>
      <c r="D170" s="7" t="s">
        <v>292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5.6" thickBot="1">
      <c r="A171" s="6">
        <v>357</v>
      </c>
      <c r="B171" s="2"/>
      <c r="C171" s="2"/>
      <c r="D171" s="7" t="s">
        <v>293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5.6" thickBot="1">
      <c r="A172" s="6">
        <v>358</v>
      </c>
      <c r="B172" s="2"/>
      <c r="C172" s="2"/>
      <c r="D172" s="7" t="s">
        <v>294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5.6" thickBot="1">
      <c r="A173" s="6">
        <v>359</v>
      </c>
      <c r="B173" s="2"/>
      <c r="C173" s="2"/>
      <c r="D173" s="7" t="s">
        <v>295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5.6" thickBot="1">
      <c r="A174" s="6">
        <v>360</v>
      </c>
      <c r="B174" s="2"/>
      <c r="C174" s="2"/>
      <c r="D174" s="7" t="s">
        <v>296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5.6" thickBot="1">
      <c r="A175" s="6">
        <v>361</v>
      </c>
      <c r="B175" s="2"/>
      <c r="C175" s="2"/>
      <c r="D175" s="7" t="s">
        <v>297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5.6" thickBot="1">
      <c r="A176" s="6">
        <v>362</v>
      </c>
      <c r="B176" s="2"/>
      <c r="C176" s="2"/>
      <c r="D176" s="7" t="s">
        <v>298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5.6" thickBot="1">
      <c r="A177" s="6">
        <v>363</v>
      </c>
      <c r="B177" s="2"/>
      <c r="C177" s="2"/>
      <c r="D177" s="7" t="s">
        <v>299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5.6" thickBot="1">
      <c r="A178" s="6">
        <v>364</v>
      </c>
      <c r="B178" s="2"/>
      <c r="C178" s="2"/>
      <c r="D178" s="7" t="s">
        <v>300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6" thickBot="1">
      <c r="A179" s="6">
        <v>365</v>
      </c>
      <c r="B179" s="2"/>
      <c r="C179" s="2"/>
      <c r="D179" s="7" t="s">
        <v>212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6" thickBot="1">
      <c r="A180" s="6">
        <v>366</v>
      </c>
      <c r="B180" s="2"/>
      <c r="C180" s="2"/>
      <c r="D180" s="7" t="s">
        <v>301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5.6" thickBot="1">
      <c r="A181" s="6">
        <v>367</v>
      </c>
      <c r="B181" s="2"/>
      <c r="C181" s="2"/>
      <c r="D181" s="7" t="s">
        <v>302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5.6" thickBot="1">
      <c r="A182" s="6">
        <v>369</v>
      </c>
      <c r="B182" s="2"/>
      <c r="C182" s="2"/>
      <c r="D182" s="7" t="s">
        <v>303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5.6" thickBot="1">
      <c r="A183" s="6">
        <v>370</v>
      </c>
      <c r="B183" s="2"/>
      <c r="C183" s="2"/>
      <c r="D183" s="7" t="s">
        <v>304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5.6" thickBot="1">
      <c r="A184" s="6">
        <v>371</v>
      </c>
      <c r="B184" s="2"/>
      <c r="C184" s="2"/>
      <c r="D184" s="7" t="s">
        <v>305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5.6" thickBot="1">
      <c r="A185" s="6">
        <v>372</v>
      </c>
      <c r="B185" s="2"/>
      <c r="C185" s="2"/>
      <c r="D185" s="7" t="s">
        <v>306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3.8" thickBo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5.6" thickBot="1">
      <c r="A187" s="6">
        <v>400</v>
      </c>
      <c r="B187" s="6">
        <v>-499</v>
      </c>
      <c r="C187" s="2"/>
      <c r="D187" s="7" t="s">
        <v>307</v>
      </c>
      <c r="E187" s="2"/>
      <c r="F187" s="2"/>
      <c r="G187" s="7" t="s">
        <v>198</v>
      </c>
      <c r="H187" s="7" t="s">
        <v>199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5.6" thickBot="1">
      <c r="A188" s="6">
        <v>400</v>
      </c>
      <c r="B188" s="6" t="s">
        <v>196</v>
      </c>
      <c r="C188" s="2"/>
      <c r="D188" s="2"/>
      <c r="E188" s="7" t="s">
        <v>308</v>
      </c>
      <c r="F188" s="2"/>
      <c r="G188" s="2"/>
      <c r="H188" s="7" t="s">
        <v>201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5.6" thickBot="1">
      <c r="A189" s="6">
        <v>448</v>
      </c>
      <c r="B189" s="6" t="s">
        <v>196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5.6" thickBot="1">
      <c r="A190" s="6">
        <v>449</v>
      </c>
      <c r="B190" s="6" t="s">
        <v>196</v>
      </c>
      <c r="C190" s="2"/>
      <c r="D190" s="2"/>
      <c r="E190" s="7" t="s">
        <v>309</v>
      </c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5.6" thickBot="1">
      <c r="A191" s="6">
        <v>450</v>
      </c>
      <c r="B191" s="6" t="s">
        <v>196</v>
      </c>
      <c r="C191" s="2"/>
      <c r="D191" s="2"/>
      <c r="E191" s="7" t="s">
        <v>310</v>
      </c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5.6" thickBot="1">
      <c r="A192" s="6">
        <v>458</v>
      </c>
      <c r="B192" s="6" t="s">
        <v>196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5.6" thickBot="1">
      <c r="A193" s="6">
        <v>459</v>
      </c>
      <c r="B193" s="6" t="s">
        <v>196</v>
      </c>
      <c r="C193" s="2"/>
      <c r="D193" s="2"/>
      <c r="E193" s="7" t="s">
        <v>311</v>
      </c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5.6" thickBot="1">
      <c r="A194" s="6">
        <v>460</v>
      </c>
      <c r="B194" s="6" t="s">
        <v>196</v>
      </c>
      <c r="C194" s="2"/>
      <c r="D194" s="2"/>
      <c r="E194" s="7" t="s">
        <v>312</v>
      </c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5.6" thickBot="1">
      <c r="A195" s="6">
        <v>468</v>
      </c>
      <c r="B195" s="6" t="s">
        <v>196</v>
      </c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5.6" thickBot="1">
      <c r="A196" s="6">
        <v>469</v>
      </c>
      <c r="B196" s="6" t="s">
        <v>196</v>
      </c>
      <c r="C196" s="2"/>
      <c r="D196" s="2"/>
      <c r="E196" s="7" t="s">
        <v>313</v>
      </c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5.6" thickBot="1">
      <c r="A197" s="6">
        <v>470</v>
      </c>
      <c r="B197" s="6" t="s">
        <v>196</v>
      </c>
      <c r="C197" s="2"/>
      <c r="D197" s="2"/>
      <c r="E197" s="7" t="s">
        <v>314</v>
      </c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5.6" thickBot="1">
      <c r="A198" s="6">
        <v>478</v>
      </c>
      <c r="B198" s="6" t="s">
        <v>196</v>
      </c>
      <c r="C198" s="2"/>
      <c r="D198" s="2"/>
      <c r="E198" s="7" t="s">
        <v>315</v>
      </c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5.6" thickBot="1">
      <c r="A199" s="6">
        <v>479</v>
      </c>
      <c r="B199" s="6" t="s">
        <v>196</v>
      </c>
      <c r="C199" s="2"/>
      <c r="D199" s="2"/>
      <c r="E199" s="7" t="s">
        <v>316</v>
      </c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5.6" thickBot="1">
      <c r="A200" s="6">
        <v>480</v>
      </c>
      <c r="B200" s="6" t="s">
        <v>196</v>
      </c>
      <c r="C200" s="2"/>
      <c r="D200" s="2"/>
      <c r="E200" s="7" t="s">
        <v>317</v>
      </c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5.6" thickBot="1">
      <c r="A201" s="6">
        <v>488</v>
      </c>
      <c r="B201" s="6" t="s">
        <v>196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5.6" thickBot="1">
      <c r="A202" s="6">
        <v>489</v>
      </c>
      <c r="B202" s="6" t="s">
        <v>196</v>
      </c>
      <c r="C202" s="2"/>
      <c r="D202" s="2"/>
      <c r="E202" s="7" t="s">
        <v>318</v>
      </c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5.6" thickBot="1">
      <c r="A203" s="6">
        <v>499</v>
      </c>
      <c r="B203" s="6" t="s">
        <v>196</v>
      </c>
      <c r="C203" s="2"/>
      <c r="D203" s="2"/>
      <c r="E203" s="7" t="s">
        <v>319</v>
      </c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3.8" thickBo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5.6" thickBot="1">
      <c r="A205" s="6">
        <v>500</v>
      </c>
      <c r="B205" s="6">
        <v>-549</v>
      </c>
      <c r="C205" s="2"/>
      <c r="D205" s="7" t="s">
        <v>320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5.6" thickBot="1">
      <c r="A206" s="6">
        <v>500</v>
      </c>
      <c r="B206" s="6" t="s">
        <v>196</v>
      </c>
      <c r="C206" s="2"/>
      <c r="D206" s="2"/>
      <c r="E206" s="7" t="s">
        <v>321</v>
      </c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5.6" thickBot="1">
      <c r="A207" s="6">
        <v>519</v>
      </c>
      <c r="B207" s="6" t="s">
        <v>196</v>
      </c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5.6" thickBot="1">
      <c r="A208" s="6">
        <v>520</v>
      </c>
      <c r="B208" s="6" t="s">
        <v>196</v>
      </c>
      <c r="C208" s="2"/>
      <c r="D208" s="2"/>
      <c r="E208" s="7" t="s">
        <v>322</v>
      </c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5.6" thickBot="1">
      <c r="A209" s="6">
        <v>539</v>
      </c>
      <c r="B209" s="6" t="s">
        <v>196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5.6" thickBot="1">
      <c r="A210" s="6">
        <v>549</v>
      </c>
      <c r="B210" s="6" t="s">
        <v>196</v>
      </c>
      <c r="C210" s="2"/>
      <c r="D210" s="2"/>
      <c r="E210" s="7" t="s">
        <v>323</v>
      </c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5.6" thickBot="1">
      <c r="A211" s="6">
        <v>590</v>
      </c>
      <c r="B211" s="6">
        <v>-599</v>
      </c>
      <c r="C211" s="2"/>
      <c r="D211" s="7" t="s">
        <v>324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3.8" thickBo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3.8" thickBo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9.2" thickBot="1">
      <c r="A214" s="5" t="s">
        <v>325</v>
      </c>
      <c r="B214" s="2"/>
      <c r="C214" s="2"/>
      <c r="D214" s="2"/>
      <c r="E214" s="2"/>
      <c r="F214" s="11" t="s">
        <v>326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6" thickBot="1">
      <c r="A215" s="6">
        <v>600</v>
      </c>
      <c r="B215" s="2"/>
      <c r="C215" s="7" t="s">
        <v>327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3.8" thickBo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5.6" thickBot="1">
      <c r="A217" s="6">
        <v>605</v>
      </c>
      <c r="B217" s="2"/>
      <c r="C217" s="7" t="s">
        <v>328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3.8" thickBo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5.6" thickBot="1">
      <c r="A219" s="6">
        <v>610</v>
      </c>
      <c r="B219" s="2"/>
      <c r="C219" s="7" t="s">
        <v>329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5.6" thickBot="1">
      <c r="A220" s="6">
        <v>611</v>
      </c>
      <c r="B220" s="2"/>
      <c r="C220" s="7" t="s">
        <v>330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5.6" thickBot="1">
      <c r="A221" s="6">
        <v>612</v>
      </c>
      <c r="B221" s="2"/>
      <c r="C221" s="7" t="s">
        <v>331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5.6" thickBot="1">
      <c r="A222" s="6">
        <v>613</v>
      </c>
      <c r="B222" s="2"/>
      <c r="C222" s="7" t="s">
        <v>332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5.6" thickBot="1">
      <c r="A223" s="6">
        <v>614</v>
      </c>
      <c r="B223" s="2"/>
      <c r="C223" s="7" t="s">
        <v>333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5.6" thickBot="1">
      <c r="A224" s="6">
        <v>615</v>
      </c>
      <c r="B224" s="2"/>
      <c r="C224" s="7" t="s">
        <v>334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5.6" thickBot="1">
      <c r="A225" s="6">
        <v>616</v>
      </c>
      <c r="B225" s="6">
        <v>-619</v>
      </c>
      <c r="C225" s="7" t="s">
        <v>335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3.8" thickBo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5.6" thickBot="1">
      <c r="A227" s="6">
        <v>650</v>
      </c>
      <c r="B227" s="6">
        <v>-699</v>
      </c>
      <c r="C227" s="7" t="s">
        <v>336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6.2" thickBot="1">
      <c r="A228" s="9">
        <v>695</v>
      </c>
      <c r="B228" s="2"/>
      <c r="C228" s="2"/>
      <c r="D228" s="8" t="s">
        <v>337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6.2" thickBot="1">
      <c r="A229" s="9">
        <v>696</v>
      </c>
      <c r="B229" s="2"/>
      <c r="C229" s="2"/>
      <c r="D229" s="8" t="s">
        <v>338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6.2" thickBot="1">
      <c r="A230" s="9">
        <v>697</v>
      </c>
      <c r="B230" s="2"/>
      <c r="C230" s="2"/>
      <c r="D230" s="8" t="s">
        <v>339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5.6" thickBot="1">
      <c r="A231" s="6">
        <v>698</v>
      </c>
      <c r="B231" s="2"/>
      <c r="C231" s="2"/>
      <c r="D231" s="7" t="s">
        <v>340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5.6" thickBot="1">
      <c r="A232" s="6">
        <v>699</v>
      </c>
      <c r="B232" s="2"/>
      <c r="C232" s="2"/>
      <c r="D232" s="7" t="s">
        <v>341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3.8" thickBo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3.8" thickBo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9.2" thickBot="1">
      <c r="A235" s="5" t="s">
        <v>342</v>
      </c>
      <c r="B235" s="2"/>
      <c r="C235" s="2"/>
      <c r="D235" s="2"/>
      <c r="E235" s="2"/>
      <c r="F235" s="11" t="s">
        <v>343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5.6" thickBot="1">
      <c r="A236" s="6">
        <v>700</v>
      </c>
      <c r="B236" s="2"/>
      <c r="C236" s="7" t="s">
        <v>344</v>
      </c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5.6" thickBot="1">
      <c r="A237" s="6">
        <v>701</v>
      </c>
      <c r="B237" s="2"/>
      <c r="C237" s="7" t="s">
        <v>345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6" thickBot="1">
      <c r="A238" s="6">
        <v>702</v>
      </c>
      <c r="B238" s="2"/>
      <c r="C238" s="7" t="s">
        <v>346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5.6" thickBot="1">
      <c r="A239" s="6">
        <v>703</v>
      </c>
      <c r="B239" s="6">
        <v>-705</v>
      </c>
      <c r="C239" s="7" t="s">
        <v>347</v>
      </c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5.6" thickBot="1">
      <c r="A240" s="6">
        <v>706</v>
      </c>
      <c r="B240" s="2"/>
      <c r="C240" s="7" t="s">
        <v>348</v>
      </c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5.6" thickBot="1">
      <c r="A241" s="6">
        <v>707</v>
      </c>
      <c r="B241" s="2"/>
      <c r="C241" s="7" t="s">
        <v>349</v>
      </c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5.6" thickBot="1">
      <c r="A242" s="6">
        <v>708</v>
      </c>
      <c r="B242" s="6">
        <v>-710</v>
      </c>
      <c r="C242" s="7" t="s">
        <v>350</v>
      </c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3.8" thickBo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5.6" thickBot="1">
      <c r="A244" s="6">
        <v>711</v>
      </c>
      <c r="B244" s="2"/>
      <c r="C244" s="7" t="s">
        <v>351</v>
      </c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5.6" thickBot="1">
      <c r="A245" s="6">
        <v>712</v>
      </c>
      <c r="B245" s="2"/>
      <c r="C245" s="7" t="s">
        <v>353</v>
      </c>
      <c r="D245" s="2"/>
      <c r="E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5.6" thickBot="1">
      <c r="A246" s="6">
        <v>713</v>
      </c>
      <c r="B246" s="2"/>
      <c r="C246" s="7" t="s">
        <v>352</v>
      </c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5.6" thickBot="1">
      <c r="A247" s="6">
        <v>714</v>
      </c>
      <c r="B247" s="2"/>
      <c r="C247" s="7" t="s">
        <v>354</v>
      </c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5.6" thickBot="1">
      <c r="A248" s="6">
        <v>715</v>
      </c>
      <c r="B248" s="2"/>
      <c r="C248" s="7" t="s">
        <v>355</v>
      </c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3.8" thickBo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6" thickBot="1">
      <c r="A250" s="6">
        <v>716</v>
      </c>
      <c r="B250" s="2"/>
      <c r="C250" s="7" t="s">
        <v>356</v>
      </c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6" thickBot="1">
      <c r="A251" s="6">
        <v>717</v>
      </c>
      <c r="B251" s="2"/>
      <c r="C251" s="7" t="s">
        <v>357</v>
      </c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3.8" thickBo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5.6" thickBot="1">
      <c r="A253" s="6">
        <v>718</v>
      </c>
      <c r="B253" s="2"/>
      <c r="C253" s="7" t="s">
        <v>358</v>
      </c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3.8" thickBo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5.6" thickBot="1">
      <c r="A255" s="6">
        <v>719</v>
      </c>
      <c r="B255" s="2"/>
      <c r="C255" s="7" t="s">
        <v>359</v>
      </c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3.8" thickBo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5.6" thickBot="1">
      <c r="A257" s="6">
        <v>720</v>
      </c>
      <c r="B257" s="2"/>
      <c r="C257" s="7" t="s">
        <v>360</v>
      </c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5.6" thickBot="1">
      <c r="A258" s="6">
        <v>721</v>
      </c>
      <c r="B258" s="2"/>
      <c r="C258" s="7" t="s">
        <v>361</v>
      </c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5.6" thickBot="1">
      <c r="A259" s="6">
        <v>722</v>
      </c>
      <c r="B259" s="2"/>
      <c r="C259" s="7" t="s">
        <v>362</v>
      </c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5.6" thickBot="1">
      <c r="A260" s="6">
        <v>723</v>
      </c>
      <c r="B260" s="6">
        <v>-725</v>
      </c>
      <c r="C260" s="7" t="s">
        <v>363</v>
      </c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5.6" thickBot="1">
      <c r="A261" s="6">
        <v>726</v>
      </c>
      <c r="B261" s="2"/>
      <c r="C261" s="7" t="s">
        <v>364</v>
      </c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5.6" thickBot="1">
      <c r="A262" s="6">
        <v>727</v>
      </c>
      <c r="B262" s="2"/>
      <c r="C262" s="7" t="s">
        <v>365</v>
      </c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5.6" thickBot="1">
      <c r="A263" s="6">
        <v>728</v>
      </c>
      <c r="B263" s="6">
        <v>-730</v>
      </c>
      <c r="C263" s="7" t="s">
        <v>366</v>
      </c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3.8" thickBo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5.6" thickBot="1">
      <c r="A265" s="6">
        <v>731</v>
      </c>
      <c r="B265" s="2"/>
      <c r="C265" s="7" t="s">
        <v>367</v>
      </c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5.6" thickBot="1">
      <c r="A266" s="6">
        <v>732</v>
      </c>
      <c r="B266" s="2"/>
      <c r="C266" s="7" t="s">
        <v>368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5.6" thickBot="1">
      <c r="A267" s="6">
        <v>733</v>
      </c>
      <c r="B267" s="2"/>
      <c r="C267" s="7" t="s">
        <v>369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5.6" thickBot="1">
      <c r="A268" s="6">
        <v>734</v>
      </c>
      <c r="B268" s="2"/>
      <c r="C268" s="7" t="s">
        <v>370</v>
      </c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3.8" thickBo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6" thickBot="1">
      <c r="A270" s="6">
        <v>735</v>
      </c>
      <c r="B270" s="2"/>
      <c r="C270" s="7" t="s">
        <v>371</v>
      </c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6" thickBot="1">
      <c r="A271" s="6">
        <v>736</v>
      </c>
      <c r="B271" s="2"/>
      <c r="C271" s="7" t="s">
        <v>372</v>
      </c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6" thickBot="1">
      <c r="A272" s="6">
        <v>737</v>
      </c>
      <c r="B272" s="6">
        <v>-739</v>
      </c>
      <c r="C272" s="7" t="s">
        <v>373</v>
      </c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3.8" thickBo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6" thickBot="1">
      <c r="A274" s="6">
        <v>740</v>
      </c>
      <c r="B274" s="2"/>
      <c r="C274" s="7" t="s">
        <v>374</v>
      </c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6" thickBot="1">
      <c r="A275" s="6">
        <v>741</v>
      </c>
      <c r="B275" s="2"/>
      <c r="C275" s="7" t="s">
        <v>375</v>
      </c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6" thickBot="1">
      <c r="A276" s="6">
        <v>742</v>
      </c>
      <c r="B276" s="2"/>
      <c r="C276" s="7" t="s">
        <v>376</v>
      </c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6" thickBot="1">
      <c r="A277" s="6">
        <v>743</v>
      </c>
      <c r="B277" s="2"/>
      <c r="C277" s="7" t="s">
        <v>377</v>
      </c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7.25" customHeight="1" thickBot="1">
      <c r="A278" s="6">
        <v>745</v>
      </c>
      <c r="B278" s="2"/>
      <c r="C278" s="7" t="s">
        <v>378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7.25" customHeight="1" thickBot="1">
      <c r="A279" s="6">
        <v>746</v>
      </c>
      <c r="B279" s="2"/>
      <c r="C279" s="7" t="s">
        <v>379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6" thickBot="1">
      <c r="A280" s="6">
        <v>747</v>
      </c>
      <c r="B280" s="6">
        <v>-748</v>
      </c>
      <c r="C280" s="7" t="s">
        <v>380</v>
      </c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3.8" thickBo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6" thickBot="1">
      <c r="A282" s="6">
        <v>749</v>
      </c>
      <c r="B282" s="2"/>
      <c r="C282" s="7" t="s">
        <v>381</v>
      </c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6" thickBot="1">
      <c r="A283" s="6">
        <v>750</v>
      </c>
      <c r="B283" s="2"/>
      <c r="C283" s="7" t="s">
        <v>382</v>
      </c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6" thickBot="1">
      <c r="A284" s="6">
        <v>751</v>
      </c>
      <c r="B284" s="2"/>
      <c r="C284" s="7" t="s">
        <v>383</v>
      </c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6" thickBot="1">
      <c r="A285" s="6">
        <v>752</v>
      </c>
      <c r="B285" s="6">
        <v>-754</v>
      </c>
      <c r="C285" s="7" t="s">
        <v>384</v>
      </c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3.8" thickBo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6" thickBot="1">
      <c r="A287" s="6">
        <v>755</v>
      </c>
      <c r="B287" s="2"/>
      <c r="C287" s="7" t="s">
        <v>385</v>
      </c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6" thickBot="1">
      <c r="A288" s="6">
        <v>756</v>
      </c>
      <c r="B288" s="2"/>
      <c r="C288" s="7" t="s">
        <v>386</v>
      </c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6" thickBot="1">
      <c r="A289" s="6">
        <v>757</v>
      </c>
      <c r="B289" s="2"/>
      <c r="C289" s="7" t="s">
        <v>387</v>
      </c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6" thickBot="1">
      <c r="A290" s="6">
        <v>758</v>
      </c>
      <c r="B290" s="2"/>
      <c r="C290" s="7" t="s">
        <v>388</v>
      </c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6" thickBot="1">
      <c r="A291" s="6">
        <v>759</v>
      </c>
      <c r="B291" s="2"/>
      <c r="C291" s="7" t="s">
        <v>389</v>
      </c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3.8" thickBo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6" thickBot="1">
      <c r="A293" s="6">
        <v>760</v>
      </c>
      <c r="B293" s="2"/>
      <c r="C293" s="7" t="s">
        <v>390</v>
      </c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6" thickBot="1">
      <c r="A294" s="6">
        <v>761</v>
      </c>
      <c r="B294" s="2"/>
      <c r="C294" s="7" t="s">
        <v>391</v>
      </c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6" thickBot="1">
      <c r="A295" s="6">
        <v>762</v>
      </c>
      <c r="B295" s="2"/>
      <c r="C295" s="7" t="s">
        <v>392</v>
      </c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6" thickBot="1">
      <c r="A296" s="6">
        <v>763</v>
      </c>
      <c r="B296" s="2"/>
      <c r="C296" s="7" t="s">
        <v>393</v>
      </c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6" thickBot="1">
      <c r="A297" s="6">
        <v>764</v>
      </c>
      <c r="B297" s="2"/>
      <c r="C297" s="7" t="s">
        <v>394</v>
      </c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6" thickBot="1">
      <c r="A298" s="6">
        <v>765</v>
      </c>
      <c r="B298" s="6">
        <v>-769</v>
      </c>
      <c r="C298" s="7" t="s">
        <v>395</v>
      </c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3.8" thickBo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6" thickBot="1">
      <c r="A300" s="6">
        <v>770</v>
      </c>
      <c r="B300" s="2"/>
      <c r="C300" s="7" t="s">
        <v>396</v>
      </c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6" thickBot="1">
      <c r="A301" s="6">
        <v>771</v>
      </c>
      <c r="B301" s="2"/>
      <c r="C301" s="7" t="s">
        <v>397</v>
      </c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6" thickBot="1">
      <c r="A302" s="6">
        <v>772</v>
      </c>
      <c r="B302" s="2"/>
      <c r="C302" s="7" t="s">
        <v>398</v>
      </c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6" thickBot="1">
      <c r="A303" s="6">
        <v>773</v>
      </c>
      <c r="B303" s="2"/>
      <c r="C303" s="7" t="s">
        <v>399</v>
      </c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6" thickBot="1">
      <c r="A304" s="6">
        <v>774</v>
      </c>
      <c r="B304" s="2"/>
      <c r="C304" s="7" t="s">
        <v>400</v>
      </c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3.8" thickBo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6" thickBot="1">
      <c r="A306" s="6">
        <v>775</v>
      </c>
      <c r="B306" s="2"/>
      <c r="C306" s="7" t="s">
        <v>401</v>
      </c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6" thickBot="1">
      <c r="A307" s="6">
        <v>776</v>
      </c>
      <c r="B307" s="2"/>
      <c r="C307" s="7" t="s">
        <v>402</v>
      </c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6" thickBot="1">
      <c r="A308" s="6">
        <v>777</v>
      </c>
      <c r="B308" s="2"/>
      <c r="C308" s="7" t="s">
        <v>403</v>
      </c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6" thickBot="1">
      <c r="A309" s="6">
        <v>778</v>
      </c>
      <c r="B309" s="2"/>
      <c r="C309" s="7" t="s">
        <v>404</v>
      </c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6" thickBot="1">
      <c r="A310" s="6">
        <v>779</v>
      </c>
      <c r="B310" s="2"/>
      <c r="C310" s="7" t="s">
        <v>405</v>
      </c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3.8" thickBo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6" thickBot="1">
      <c r="A312" s="6">
        <v>780</v>
      </c>
      <c r="B312" s="2"/>
      <c r="C312" s="7" t="s">
        <v>406</v>
      </c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6" thickBot="1">
      <c r="A313" s="6">
        <v>781</v>
      </c>
      <c r="B313" s="2"/>
      <c r="C313" s="7" t="s">
        <v>407</v>
      </c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6" thickBot="1">
      <c r="A314" s="6">
        <v>782</v>
      </c>
      <c r="B314" s="2"/>
      <c r="C314" s="7" t="s">
        <v>408</v>
      </c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6" thickBot="1">
      <c r="A315" s="6">
        <v>783</v>
      </c>
      <c r="B315" s="2"/>
      <c r="C315" s="7" t="s">
        <v>409</v>
      </c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6" thickBot="1">
      <c r="A316" s="6">
        <v>784</v>
      </c>
      <c r="B316" s="2"/>
      <c r="C316" s="7" t="s">
        <v>410</v>
      </c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3.8" thickBo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6" thickBot="1">
      <c r="A318" s="6">
        <v>785</v>
      </c>
      <c r="B318" s="2"/>
      <c r="C318" s="7" t="s">
        <v>411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6" thickBot="1">
      <c r="A319" s="6">
        <v>786</v>
      </c>
      <c r="B319" s="2"/>
      <c r="C319" s="7" t="s">
        <v>412</v>
      </c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6" thickBot="1">
      <c r="A320" s="6">
        <v>787</v>
      </c>
      <c r="B320" s="2"/>
      <c r="C320" s="7" t="s">
        <v>413</v>
      </c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6" thickBot="1">
      <c r="A321" s="6">
        <v>788</v>
      </c>
      <c r="B321" s="2"/>
      <c r="C321" s="7" t="s">
        <v>414</v>
      </c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6" thickBot="1">
      <c r="A322" s="6">
        <v>789</v>
      </c>
      <c r="B322" s="2"/>
      <c r="C322" s="7" t="s">
        <v>415</v>
      </c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3.8" thickBo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6" thickBot="1">
      <c r="A324" s="6">
        <v>790</v>
      </c>
      <c r="B324" s="2"/>
      <c r="C324" s="7" t="s">
        <v>416</v>
      </c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6" thickBot="1">
      <c r="A325" s="6">
        <v>791</v>
      </c>
      <c r="B325" s="2"/>
      <c r="C325" s="7" t="s">
        <v>417</v>
      </c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5.6" thickBot="1">
      <c r="A326" s="6">
        <v>792</v>
      </c>
      <c r="B326" s="2"/>
      <c r="C326" s="7" t="s">
        <v>418</v>
      </c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5.6" thickBot="1">
      <c r="A327" s="6">
        <v>793</v>
      </c>
      <c r="B327" s="2"/>
      <c r="C327" s="7" t="s">
        <v>419</v>
      </c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5.6" thickBot="1">
      <c r="A328" s="6">
        <v>794</v>
      </c>
      <c r="B328" s="2"/>
      <c r="C328" s="7" t="s">
        <v>420</v>
      </c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5.6" thickBot="1">
      <c r="A329" s="6">
        <v>795</v>
      </c>
      <c r="B329" s="2"/>
      <c r="C329" s="7" t="s">
        <v>421</v>
      </c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5.6" thickBot="1">
      <c r="A330" s="6">
        <v>796</v>
      </c>
      <c r="B330" s="2"/>
      <c r="C330" s="7" t="s">
        <v>422</v>
      </c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5.6" thickBot="1">
      <c r="A331" s="6">
        <v>797</v>
      </c>
      <c r="B331" s="6">
        <v>-798</v>
      </c>
      <c r="C331" s="7" t="s">
        <v>423</v>
      </c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3.8" thickBo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5.6" thickBot="1">
      <c r="A333" s="6">
        <v>799</v>
      </c>
      <c r="B333" s="2"/>
      <c r="C333" s="7" t="s">
        <v>424</v>
      </c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3.8" thickBo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9.2" thickBot="1">
      <c r="A335" s="5" t="s">
        <v>425</v>
      </c>
      <c r="B335" s="2"/>
      <c r="C335" s="2"/>
      <c r="D335" s="2"/>
      <c r="E335" s="2"/>
      <c r="F335" s="4" t="s">
        <v>426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5.6" thickBot="1">
      <c r="A336" s="6">
        <v>800</v>
      </c>
      <c r="B336" s="2"/>
      <c r="C336" s="7" t="s">
        <v>427</v>
      </c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5.6" thickBot="1">
      <c r="A337" s="6">
        <v>801</v>
      </c>
      <c r="B337" s="2"/>
      <c r="C337" s="7" t="s">
        <v>428</v>
      </c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5.6" thickBot="1">
      <c r="A338" s="6">
        <v>802</v>
      </c>
      <c r="B338" s="2"/>
      <c r="C338" s="7" t="s">
        <v>429</v>
      </c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5.6" thickBot="1">
      <c r="A339" s="6">
        <v>803</v>
      </c>
      <c r="B339" s="2"/>
      <c r="C339" s="7" t="s">
        <v>430</v>
      </c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5.6" thickBot="1">
      <c r="A340" s="6">
        <v>804</v>
      </c>
      <c r="B340" s="2"/>
      <c r="C340" s="7" t="s">
        <v>431</v>
      </c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5.6" thickBot="1">
      <c r="A341" s="6">
        <v>805</v>
      </c>
      <c r="B341" s="2"/>
      <c r="C341" s="7" t="s">
        <v>432</v>
      </c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5.6" thickBot="1">
      <c r="A342" s="6">
        <v>806</v>
      </c>
      <c r="B342" s="2"/>
      <c r="C342" s="7" t="s">
        <v>433</v>
      </c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5.6" thickBot="1">
      <c r="A343" s="6">
        <v>807</v>
      </c>
      <c r="B343" s="2"/>
      <c r="C343" s="7" t="s">
        <v>434</v>
      </c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5.6" thickBot="1">
      <c r="A344" s="6">
        <v>808</v>
      </c>
      <c r="B344" s="2"/>
      <c r="C344" s="7" t="s">
        <v>435</v>
      </c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5.6" thickBot="1">
      <c r="A345" s="6">
        <v>809</v>
      </c>
      <c r="B345" s="2"/>
      <c r="C345" s="7" t="s">
        <v>436</v>
      </c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3.8" thickBo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5.6" thickBot="1">
      <c r="A347" s="6">
        <v>810</v>
      </c>
      <c r="B347" s="2"/>
      <c r="C347" s="7" t="s">
        <v>437</v>
      </c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5.6" thickBot="1">
      <c r="A348" s="6">
        <v>811</v>
      </c>
      <c r="B348" s="2"/>
      <c r="C348" s="7" t="s">
        <v>438</v>
      </c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5.6" thickBot="1">
      <c r="A349" s="6">
        <v>812</v>
      </c>
      <c r="B349" s="2"/>
      <c r="C349" s="7" t="s">
        <v>429</v>
      </c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6" thickBot="1">
      <c r="A350" s="6">
        <v>813</v>
      </c>
      <c r="B350" s="2"/>
      <c r="C350" s="7" t="s">
        <v>430</v>
      </c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5.6" thickBot="1">
      <c r="A351" s="6">
        <v>814</v>
      </c>
      <c r="B351" s="2"/>
      <c r="C351" s="7" t="s">
        <v>431</v>
      </c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5.6" thickBot="1">
      <c r="A352" s="6">
        <v>815</v>
      </c>
      <c r="B352" s="2"/>
      <c r="C352" s="7" t="s">
        <v>439</v>
      </c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5.6" thickBot="1">
      <c r="A353" s="6">
        <v>816</v>
      </c>
      <c r="B353" s="6">
        <v>-819</v>
      </c>
      <c r="C353" s="7" t="s">
        <v>440</v>
      </c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3.8" thickBo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5.6" thickBot="1">
      <c r="A355" s="6">
        <v>820</v>
      </c>
      <c r="B355" s="2"/>
      <c r="C355" s="7" t="s">
        <v>441</v>
      </c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5.6" thickBot="1">
      <c r="A356" s="6">
        <v>821</v>
      </c>
      <c r="B356" s="2"/>
      <c r="C356" s="7" t="s">
        <v>438</v>
      </c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5.6" thickBot="1">
      <c r="A357" s="6">
        <v>822</v>
      </c>
      <c r="B357" s="2"/>
      <c r="C357" s="7" t="s">
        <v>429</v>
      </c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5.6" thickBot="1">
      <c r="A358" s="6">
        <v>823</v>
      </c>
      <c r="B358" s="2"/>
      <c r="C358" s="7" t="s">
        <v>430</v>
      </c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5.6" thickBot="1">
      <c r="A359" s="6">
        <v>824</v>
      </c>
      <c r="B359" s="6">
        <v>-825</v>
      </c>
      <c r="C359" s="7" t="s">
        <v>442</v>
      </c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3.8" thickBo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6" thickBot="1">
      <c r="A361" s="6">
        <v>826</v>
      </c>
      <c r="B361" s="2"/>
      <c r="C361" s="7" t="s">
        <v>443</v>
      </c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5.6" thickBot="1">
      <c r="A362" s="6">
        <v>827</v>
      </c>
      <c r="B362" s="2"/>
      <c r="C362" s="7" t="s">
        <v>444</v>
      </c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5.6" thickBot="1">
      <c r="A363" s="6">
        <v>828</v>
      </c>
      <c r="B363" s="2"/>
      <c r="C363" s="7" t="s">
        <v>445</v>
      </c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5.6" thickBot="1">
      <c r="A364" s="6">
        <v>829</v>
      </c>
      <c r="B364" s="2"/>
      <c r="C364" s="7" t="s">
        <v>446</v>
      </c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3.8" thickBo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5.6" thickBot="1">
      <c r="A366" s="6">
        <v>830</v>
      </c>
      <c r="B366" s="2"/>
      <c r="C366" s="7" t="s">
        <v>447</v>
      </c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5.6" thickBot="1">
      <c r="A367" s="6">
        <v>831</v>
      </c>
      <c r="B367" s="2"/>
      <c r="C367" s="7" t="s">
        <v>448</v>
      </c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5.6" thickBot="1">
      <c r="A368" s="6">
        <v>832</v>
      </c>
      <c r="B368" s="2"/>
      <c r="C368" s="7" t="s">
        <v>449</v>
      </c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5.6" thickBot="1">
      <c r="A369" s="6">
        <v>833</v>
      </c>
      <c r="B369" s="2"/>
      <c r="C369" s="7" t="s">
        <v>450</v>
      </c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5.6" thickBot="1">
      <c r="A370" s="6">
        <v>834</v>
      </c>
      <c r="B370" s="2"/>
      <c r="C370" s="7" t="s">
        <v>405</v>
      </c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5.6" thickBot="1">
      <c r="A371" s="6">
        <v>835</v>
      </c>
      <c r="B371" s="2"/>
      <c r="C371" s="7" t="s">
        <v>451</v>
      </c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5.6" thickBot="1">
      <c r="A372" s="6">
        <v>836</v>
      </c>
      <c r="B372" s="2"/>
      <c r="C372" s="7" t="s">
        <v>452</v>
      </c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5.6" thickBot="1">
      <c r="A373" s="6">
        <v>837</v>
      </c>
      <c r="B373" s="2"/>
      <c r="C373" s="7" t="s">
        <v>453</v>
      </c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3.8" thickBo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5.6" thickBot="1">
      <c r="A375" s="6">
        <v>838</v>
      </c>
      <c r="B375" s="6">
        <v>-839</v>
      </c>
      <c r="C375" s="7" t="s">
        <v>454</v>
      </c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3.8" thickBo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5.6" thickBot="1">
      <c r="A377" s="6">
        <v>840</v>
      </c>
      <c r="B377" s="2"/>
      <c r="C377" s="7" t="s">
        <v>455</v>
      </c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5.6" thickBot="1">
      <c r="A378" s="6">
        <v>841</v>
      </c>
      <c r="B378" s="2"/>
      <c r="C378" s="7" t="s">
        <v>417</v>
      </c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5.6" thickBot="1">
      <c r="A379" s="6">
        <v>842</v>
      </c>
      <c r="B379" s="2"/>
      <c r="C379" s="7" t="s">
        <v>418</v>
      </c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5.6" thickBot="1">
      <c r="A380" s="6">
        <v>843</v>
      </c>
      <c r="B380" s="2"/>
      <c r="C380" s="7" t="s">
        <v>419</v>
      </c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5.6" thickBot="1">
      <c r="A381" s="6">
        <v>844</v>
      </c>
      <c r="B381" s="6">
        <v>-849</v>
      </c>
      <c r="C381" s="7" t="s">
        <v>423</v>
      </c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3.8" thickBo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5.6" thickBot="1">
      <c r="A383" s="6">
        <v>850</v>
      </c>
      <c r="B383" s="2"/>
      <c r="C383" s="7" t="s">
        <v>456</v>
      </c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3.8" thickBo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5.6" thickBot="1">
      <c r="A385" s="6">
        <v>851</v>
      </c>
      <c r="B385" s="6">
        <v>-869</v>
      </c>
      <c r="C385" s="7" t="s">
        <v>454</v>
      </c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3.8" thickBo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5.6" thickBot="1">
      <c r="A387" s="6">
        <v>870</v>
      </c>
      <c r="B387" s="2"/>
      <c r="C387" s="7" t="s">
        <v>457</v>
      </c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5.6" thickBot="1">
      <c r="A388" s="6">
        <v>871</v>
      </c>
      <c r="B388" s="6">
        <v>-879</v>
      </c>
      <c r="C388" s="7" t="s">
        <v>458</v>
      </c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3.8" thickBo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5.6" thickBot="1">
      <c r="A390" s="6">
        <v>880</v>
      </c>
      <c r="B390" s="2"/>
      <c r="C390" s="7" t="s">
        <v>459</v>
      </c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5.6" thickBot="1">
      <c r="A391" s="6">
        <v>881</v>
      </c>
      <c r="B391" s="2"/>
      <c r="C391" s="7" t="s">
        <v>460</v>
      </c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5.6" thickBot="1">
      <c r="A392" s="6">
        <v>882</v>
      </c>
      <c r="B392" s="6">
        <v>-889</v>
      </c>
      <c r="C392" s="7" t="s">
        <v>461</v>
      </c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3.8" thickBo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5.6" thickBot="1">
      <c r="A394" s="6">
        <v>890</v>
      </c>
      <c r="B394" s="6">
        <v>899</v>
      </c>
      <c r="C394" s="7" t="s">
        <v>462</v>
      </c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3.8" thickBo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3.8" thickBo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9.2" thickBot="1">
      <c r="A397" s="5" t="s">
        <v>463</v>
      </c>
      <c r="B397" s="2"/>
      <c r="C397" s="2"/>
      <c r="D397" s="2"/>
      <c r="E397" s="2"/>
      <c r="F397" s="4" t="s">
        <v>464</v>
      </c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6" thickBot="1">
      <c r="A398" s="6">
        <v>900</v>
      </c>
      <c r="B398" s="2"/>
      <c r="C398" s="7" t="s">
        <v>465</v>
      </c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5.6" thickBot="1">
      <c r="A399" s="6">
        <v>901</v>
      </c>
      <c r="B399" s="2"/>
      <c r="C399" s="7" t="s">
        <v>466</v>
      </c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5.6" thickBot="1">
      <c r="A400" s="6">
        <v>902</v>
      </c>
      <c r="B400" s="2"/>
      <c r="C400" s="7" t="s">
        <v>467</v>
      </c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9"/>
  <sheetViews>
    <sheetView tabSelected="1" workbookViewId="0">
      <pane ySplit="2" topLeftCell="A59" activePane="bottomLeft" state="frozen"/>
      <selection activeCell="B1" sqref="B1"/>
      <selection pane="bottomLeft" activeCell="A59" sqref="A59"/>
    </sheetView>
  </sheetViews>
  <sheetFormatPr defaultColWidth="8.77734375" defaultRowHeight="18"/>
  <cols>
    <col min="1" max="1" width="72.33203125" style="120" customWidth="1"/>
    <col min="2" max="3" width="17.44140625" style="144" customWidth="1"/>
    <col min="4" max="4" width="24.44140625" style="144" customWidth="1"/>
    <col min="5" max="5" width="25.44140625" style="144" customWidth="1"/>
    <col min="6" max="6" width="18.44140625" style="146" customWidth="1"/>
    <col min="7" max="7" width="19.6640625" style="146" customWidth="1"/>
    <col min="8" max="8" width="17.109375" style="147" customWidth="1"/>
    <col min="9" max="9" width="15.44140625" style="29" customWidth="1"/>
    <col min="10" max="10" width="25.44140625" style="120" customWidth="1"/>
    <col min="11" max="11" width="13.44140625" style="120" customWidth="1"/>
    <col min="12" max="16384" width="8.77734375" style="120"/>
  </cols>
  <sheetData>
    <row r="1" spans="1:12" s="29" customFormat="1" ht="87.6" thickBot="1">
      <c r="A1" s="112" t="s">
        <v>753</v>
      </c>
      <c r="B1" s="112" t="s">
        <v>99</v>
      </c>
      <c r="C1" s="112" t="s">
        <v>763</v>
      </c>
      <c r="D1" s="112" t="s">
        <v>915</v>
      </c>
      <c r="E1" s="112" t="s">
        <v>916</v>
      </c>
      <c r="F1" s="134" t="s">
        <v>908</v>
      </c>
      <c r="G1" s="134" t="s">
        <v>909</v>
      </c>
      <c r="H1" s="134" t="s">
        <v>914</v>
      </c>
      <c r="I1" s="112" t="s">
        <v>900</v>
      </c>
      <c r="J1" s="121" t="s">
        <v>919</v>
      </c>
      <c r="K1" s="156"/>
      <c r="L1" s="29">
        <v>101</v>
      </c>
    </row>
    <row r="2" spans="1:12" s="29" customFormat="1" ht="18.600000000000001" thickBot="1">
      <c r="A2" s="221" t="s">
        <v>754</v>
      </c>
      <c r="B2" s="222"/>
      <c r="C2" s="222"/>
      <c r="D2" s="222"/>
      <c r="E2" s="222"/>
      <c r="F2" s="222"/>
      <c r="G2" s="222"/>
      <c r="H2" s="222"/>
      <c r="I2" s="223"/>
      <c r="J2" s="29" t="s">
        <v>906</v>
      </c>
      <c r="K2" s="149" t="e">
        <f>AVERAGE(I3,I4,I5,I6,I8,I10,I20)</f>
        <v>#DIV/0!</v>
      </c>
    </row>
    <row r="3" spans="1:12" s="32" customFormat="1">
      <c r="A3" s="122" t="s">
        <v>901</v>
      </c>
      <c r="B3" s="59">
        <v>0.25</v>
      </c>
      <c r="C3" s="59"/>
      <c r="D3" s="192">
        <f>4000/$L$1</f>
        <v>39.603960396039604</v>
      </c>
      <c r="E3" s="115">
        <f>B3*D3</f>
        <v>9.9009900990099009</v>
      </c>
      <c r="F3" s="157"/>
      <c r="G3" s="174">
        <f>B3*F3</f>
        <v>0</v>
      </c>
      <c r="H3" s="200" t="e">
        <f>G3/$K$1</f>
        <v>#DIV/0!</v>
      </c>
      <c r="I3" s="201" t="e">
        <f>(H3/E3)-1</f>
        <v>#DIV/0!</v>
      </c>
    </row>
    <row r="4" spans="1:12" s="32" customFormat="1">
      <c r="A4" s="33" t="s">
        <v>902</v>
      </c>
      <c r="B4" s="34">
        <v>3</v>
      </c>
      <c r="C4" s="34"/>
      <c r="D4" s="193">
        <f>2000/$L$1</f>
        <v>19.801980198019802</v>
      </c>
      <c r="E4" s="35">
        <f t="shared" ref="E4:E24" si="0">B4*D4</f>
        <v>59.405940594059402</v>
      </c>
      <c r="F4" s="157"/>
      <c r="G4" s="175">
        <f t="shared" ref="G4:G19" si="1">B4*F4</f>
        <v>0</v>
      </c>
      <c r="H4" s="202" t="e">
        <f t="shared" ref="H4:H67" si="2">G4/$K$1</f>
        <v>#DIV/0!</v>
      </c>
      <c r="I4" s="203" t="e">
        <f t="shared" ref="I4:I61" si="3">(H4/E4)-1</f>
        <v>#DIV/0!</v>
      </c>
    </row>
    <row r="5" spans="1:12" s="32" customFormat="1">
      <c r="A5" s="33" t="s">
        <v>764</v>
      </c>
      <c r="B5" s="34">
        <v>3</v>
      </c>
      <c r="C5" s="34">
        <v>60</v>
      </c>
      <c r="D5" s="193">
        <f>630/$L$1</f>
        <v>6.2376237623762378</v>
      </c>
      <c r="E5" s="35">
        <f t="shared" si="0"/>
        <v>18.712871287128714</v>
      </c>
      <c r="F5" s="157"/>
      <c r="G5" s="175">
        <f>B5*F5</f>
        <v>0</v>
      </c>
      <c r="H5" s="202" t="e">
        <f t="shared" si="2"/>
        <v>#DIV/0!</v>
      </c>
      <c r="I5" s="203" t="e">
        <f t="shared" si="3"/>
        <v>#DIV/0!</v>
      </c>
    </row>
    <row r="6" spans="1:12" s="32" customFormat="1">
      <c r="A6" s="33" t="s">
        <v>870</v>
      </c>
      <c r="B6" s="34">
        <v>1</v>
      </c>
      <c r="C6" s="34">
        <v>40</v>
      </c>
      <c r="D6" s="113">
        <f>620/$L$1</f>
        <v>6.1386138613861387</v>
      </c>
      <c r="E6" s="35">
        <f t="shared" si="0"/>
        <v>6.1386138613861387</v>
      </c>
      <c r="F6" s="158"/>
      <c r="G6" s="175">
        <f t="shared" si="1"/>
        <v>0</v>
      </c>
      <c r="H6" s="202" t="e">
        <f t="shared" si="2"/>
        <v>#DIV/0!</v>
      </c>
      <c r="I6" s="203" t="e">
        <f t="shared" si="3"/>
        <v>#DIV/0!</v>
      </c>
    </row>
    <row r="7" spans="1:12" s="32" customFormat="1">
      <c r="A7" s="33" t="s">
        <v>884</v>
      </c>
      <c r="B7" s="34">
        <f>2/40</f>
        <v>0.05</v>
      </c>
      <c r="C7" s="34">
        <v>40</v>
      </c>
      <c r="D7" s="113">
        <f>300/$L$1</f>
        <v>2.9702970297029703</v>
      </c>
      <c r="E7" s="35">
        <f t="shared" si="0"/>
        <v>0.14851485148514851</v>
      </c>
      <c r="F7" s="158"/>
      <c r="G7" s="175">
        <f t="shared" si="1"/>
        <v>0</v>
      </c>
      <c r="H7" s="202" t="e">
        <f t="shared" si="2"/>
        <v>#DIV/0!</v>
      </c>
      <c r="I7" s="203" t="e">
        <f t="shared" si="3"/>
        <v>#DIV/0!</v>
      </c>
    </row>
    <row r="8" spans="1:12" s="32" customFormat="1">
      <c r="A8" s="33" t="s">
        <v>903</v>
      </c>
      <c r="B8" s="34">
        <v>3.5</v>
      </c>
      <c r="C8" s="34">
        <v>60</v>
      </c>
      <c r="D8" s="113">
        <f>450/$L$1</f>
        <v>4.4554455445544559</v>
      </c>
      <c r="E8" s="35">
        <f t="shared" si="0"/>
        <v>15.594059405940595</v>
      </c>
      <c r="F8" s="158"/>
      <c r="G8" s="175">
        <f t="shared" si="1"/>
        <v>0</v>
      </c>
      <c r="H8" s="202" t="e">
        <f t="shared" si="2"/>
        <v>#DIV/0!</v>
      </c>
      <c r="I8" s="203" t="e">
        <f t="shared" si="3"/>
        <v>#DIV/0!</v>
      </c>
    </row>
    <row r="9" spans="1:12" s="32" customFormat="1">
      <c r="A9" s="33" t="s">
        <v>869</v>
      </c>
      <c r="B9" s="34">
        <v>0.5</v>
      </c>
      <c r="C9" s="34">
        <v>10</v>
      </c>
      <c r="D9" s="113">
        <f>600/$L$1</f>
        <v>5.9405940594059405</v>
      </c>
      <c r="E9" s="35">
        <f t="shared" si="0"/>
        <v>2.9702970297029703</v>
      </c>
      <c r="F9" s="158"/>
      <c r="G9" s="175">
        <f t="shared" si="1"/>
        <v>0</v>
      </c>
      <c r="H9" s="202" t="e">
        <f t="shared" si="2"/>
        <v>#DIV/0!</v>
      </c>
      <c r="I9" s="203" t="e">
        <f t="shared" si="3"/>
        <v>#DIV/0!</v>
      </c>
    </row>
    <row r="10" spans="1:12" s="32" customFormat="1">
      <c r="A10" s="33" t="s">
        <v>765</v>
      </c>
      <c r="B10" s="34">
        <v>3</v>
      </c>
      <c r="C10" s="34">
        <v>60</v>
      </c>
      <c r="D10" s="113">
        <f>730/$L$1</f>
        <v>7.2277227722772279</v>
      </c>
      <c r="E10" s="35">
        <f t="shared" si="0"/>
        <v>21.683168316831683</v>
      </c>
      <c r="F10" s="158"/>
      <c r="G10" s="175">
        <f t="shared" si="1"/>
        <v>0</v>
      </c>
      <c r="H10" s="202" t="e">
        <f t="shared" si="2"/>
        <v>#DIV/0!</v>
      </c>
      <c r="I10" s="203" t="e">
        <f t="shared" si="3"/>
        <v>#DIV/0!</v>
      </c>
    </row>
    <row r="11" spans="1:12" s="32" customFormat="1">
      <c r="A11" s="33" t="s">
        <v>766</v>
      </c>
      <c r="B11" s="34">
        <v>3</v>
      </c>
      <c r="C11" s="37">
        <v>40</v>
      </c>
      <c r="D11" s="194">
        <f>200/$L$1</f>
        <v>1.9801980198019802</v>
      </c>
      <c r="E11" s="35">
        <f t="shared" si="0"/>
        <v>5.9405940594059405</v>
      </c>
      <c r="F11" s="159"/>
      <c r="G11" s="175">
        <f t="shared" si="1"/>
        <v>0</v>
      </c>
      <c r="H11" s="202" t="e">
        <f t="shared" si="2"/>
        <v>#DIV/0!</v>
      </c>
      <c r="I11" s="203" t="e">
        <f t="shared" si="3"/>
        <v>#DIV/0!</v>
      </c>
    </row>
    <row r="12" spans="1:12" s="32" customFormat="1">
      <c r="A12" s="33" t="s">
        <v>767</v>
      </c>
      <c r="B12" s="34">
        <v>1</v>
      </c>
      <c r="C12" s="34">
        <v>40</v>
      </c>
      <c r="D12" s="113">
        <f>500/$L$1</f>
        <v>4.9504950495049505</v>
      </c>
      <c r="E12" s="35">
        <f t="shared" si="0"/>
        <v>4.9504950495049505</v>
      </c>
      <c r="F12" s="160"/>
      <c r="G12" s="175">
        <f t="shared" si="1"/>
        <v>0</v>
      </c>
      <c r="H12" s="202" t="e">
        <f t="shared" si="2"/>
        <v>#DIV/0!</v>
      </c>
      <c r="I12" s="203" t="e">
        <f t="shared" si="3"/>
        <v>#DIV/0!</v>
      </c>
    </row>
    <row r="13" spans="1:12" s="32" customFormat="1">
      <c r="A13" s="33" t="s">
        <v>755</v>
      </c>
      <c r="B13" s="34">
        <v>5</v>
      </c>
      <c r="C13" s="34"/>
      <c r="D13" s="113">
        <f>200/$L$1</f>
        <v>1.9801980198019802</v>
      </c>
      <c r="E13" s="35">
        <f t="shared" si="0"/>
        <v>9.9009900990099009</v>
      </c>
      <c r="F13" s="160"/>
      <c r="G13" s="175">
        <f t="shared" si="1"/>
        <v>0</v>
      </c>
      <c r="H13" s="202" t="e">
        <f t="shared" ref="H13" si="4">G13/$K$1</f>
        <v>#DIV/0!</v>
      </c>
      <c r="I13" s="203" t="e">
        <f t="shared" ref="I13" si="5">(H13/E13)-1</f>
        <v>#DIV/0!</v>
      </c>
    </row>
    <row r="14" spans="1:12" s="32" customFormat="1">
      <c r="A14" s="33" t="s">
        <v>871</v>
      </c>
      <c r="B14" s="34">
        <v>1.5</v>
      </c>
      <c r="C14" s="34"/>
      <c r="D14" s="113">
        <f>700/$L$1</f>
        <v>6.9306930693069306</v>
      </c>
      <c r="E14" s="35">
        <f t="shared" si="0"/>
        <v>10.396039603960396</v>
      </c>
      <c r="F14" s="158"/>
      <c r="G14" s="175">
        <f t="shared" si="1"/>
        <v>0</v>
      </c>
      <c r="H14" s="202" t="e">
        <f t="shared" si="2"/>
        <v>#DIV/0!</v>
      </c>
      <c r="I14" s="203" t="e">
        <f t="shared" si="3"/>
        <v>#DIV/0!</v>
      </c>
    </row>
    <row r="15" spans="1:12" s="32" customFormat="1">
      <c r="A15" s="33" t="s">
        <v>872</v>
      </c>
      <c r="B15" s="34">
        <v>10</v>
      </c>
      <c r="C15" s="34"/>
      <c r="D15" s="113">
        <f>45/$L$1</f>
        <v>0.44554455445544555</v>
      </c>
      <c r="E15" s="35">
        <f t="shared" si="0"/>
        <v>4.4554455445544559</v>
      </c>
      <c r="F15" s="160"/>
      <c r="G15" s="175">
        <f t="shared" si="1"/>
        <v>0</v>
      </c>
      <c r="H15" s="202" t="e">
        <f t="shared" ref="H15" si="6">G15/$K$1</f>
        <v>#DIV/0!</v>
      </c>
      <c r="I15" s="203" t="e">
        <f t="shared" ref="I15" si="7">(H15/E15)-1</f>
        <v>#DIV/0!</v>
      </c>
    </row>
    <row r="16" spans="1:12" s="32" customFormat="1">
      <c r="A16" s="33" t="s">
        <v>873</v>
      </c>
      <c r="B16" s="113">
        <f>1/40</f>
        <v>2.5000000000000001E-2</v>
      </c>
      <c r="C16" s="34">
        <v>1</v>
      </c>
      <c r="D16" s="113">
        <f>1500/$L$1</f>
        <v>14.851485148514852</v>
      </c>
      <c r="E16" s="35">
        <f t="shared" si="0"/>
        <v>0.37128712871287134</v>
      </c>
      <c r="F16" s="160"/>
      <c r="G16" s="175">
        <f t="shared" si="1"/>
        <v>0</v>
      </c>
      <c r="H16" s="202" t="e">
        <f t="shared" ref="H16:H19" si="8">G16/$K$1</f>
        <v>#DIV/0!</v>
      </c>
      <c r="I16" s="203" t="e">
        <f t="shared" ref="I16:I19" si="9">(H16/E16)-1</f>
        <v>#DIV/0!</v>
      </c>
    </row>
    <row r="17" spans="1:10" s="32" customFormat="1">
      <c r="A17" s="33" t="s">
        <v>874</v>
      </c>
      <c r="B17" s="113">
        <f>1/5</f>
        <v>0.2</v>
      </c>
      <c r="C17" s="34">
        <v>1</v>
      </c>
      <c r="D17" s="113">
        <f>3500/$L$1</f>
        <v>34.653465346534652</v>
      </c>
      <c r="E17" s="35">
        <f t="shared" si="0"/>
        <v>6.9306930693069306</v>
      </c>
      <c r="F17" s="160"/>
      <c r="G17" s="175">
        <f t="shared" si="1"/>
        <v>0</v>
      </c>
      <c r="H17" s="202" t="e">
        <f t="shared" si="8"/>
        <v>#DIV/0!</v>
      </c>
      <c r="I17" s="203" t="e">
        <f t="shared" si="9"/>
        <v>#DIV/0!</v>
      </c>
      <c r="J17" s="32" t="s">
        <v>907</v>
      </c>
    </row>
    <row r="18" spans="1:10" s="32" customFormat="1">
      <c r="A18" s="33" t="s">
        <v>875</v>
      </c>
      <c r="B18" s="34">
        <v>4</v>
      </c>
      <c r="C18" s="34"/>
      <c r="D18" s="113">
        <f>100/$L$1</f>
        <v>0.99009900990099009</v>
      </c>
      <c r="E18" s="35">
        <f t="shared" si="0"/>
        <v>3.9603960396039604</v>
      </c>
      <c r="F18" s="160"/>
      <c r="G18" s="175">
        <f t="shared" si="1"/>
        <v>0</v>
      </c>
      <c r="H18" s="202" t="e">
        <f t="shared" si="8"/>
        <v>#DIV/0!</v>
      </c>
      <c r="I18" s="203" t="e">
        <f t="shared" si="9"/>
        <v>#DIV/0!</v>
      </c>
    </row>
    <row r="19" spans="1:10" s="32" customFormat="1">
      <c r="A19" s="36" t="s">
        <v>756</v>
      </c>
      <c r="B19" s="34">
        <f>3/20</f>
        <v>0.15</v>
      </c>
      <c r="C19" s="37">
        <v>20</v>
      </c>
      <c r="D19" s="194">
        <f>14000/$L$1</f>
        <v>138.61386138613861</v>
      </c>
      <c r="E19" s="35">
        <f>B19*D19</f>
        <v>20.792079207920789</v>
      </c>
      <c r="F19" s="160"/>
      <c r="G19" s="175">
        <f t="shared" si="1"/>
        <v>0</v>
      </c>
      <c r="H19" s="202" t="e">
        <f t="shared" si="8"/>
        <v>#DIV/0!</v>
      </c>
      <c r="I19" s="203" t="e">
        <f t="shared" si="9"/>
        <v>#DIV/0!</v>
      </c>
    </row>
    <row r="20" spans="1:10" s="32" customFormat="1">
      <c r="A20" s="33" t="s">
        <v>876</v>
      </c>
      <c r="B20" s="34">
        <v>3</v>
      </c>
      <c r="C20" s="34">
        <v>20</v>
      </c>
      <c r="D20" s="113">
        <f>220/$L$1</f>
        <v>2.1782178217821784</v>
      </c>
      <c r="E20" s="35">
        <f>B20*D20</f>
        <v>6.5346534653465351</v>
      </c>
      <c r="F20" s="158"/>
      <c r="G20" s="175">
        <f>B20*F20</f>
        <v>0</v>
      </c>
      <c r="H20" s="202" t="e">
        <f t="shared" si="2"/>
        <v>#DIV/0!</v>
      </c>
      <c r="I20" s="203" t="e">
        <f t="shared" si="3"/>
        <v>#DIV/0!</v>
      </c>
    </row>
    <row r="21" spans="1:10" s="32" customFormat="1">
      <c r="A21" s="33" t="s">
        <v>768</v>
      </c>
      <c r="B21" s="34">
        <v>0.05</v>
      </c>
      <c r="C21" s="34">
        <v>1</v>
      </c>
      <c r="D21" s="113">
        <f>800/$L$1</f>
        <v>7.9207920792079207</v>
      </c>
      <c r="E21" s="35">
        <f>B21*D21</f>
        <v>0.39603960396039606</v>
      </c>
      <c r="F21" s="160"/>
      <c r="G21" s="175">
        <f t="shared" ref="G21" si="10">B21*F21</f>
        <v>0</v>
      </c>
      <c r="H21" s="202" t="e">
        <f t="shared" si="2"/>
        <v>#DIV/0!</v>
      </c>
      <c r="I21" s="203" t="e">
        <f t="shared" si="3"/>
        <v>#DIV/0!</v>
      </c>
    </row>
    <row r="22" spans="1:10" s="32" customFormat="1" ht="18.600000000000001" thickBot="1">
      <c r="A22" s="64" t="s">
        <v>883</v>
      </c>
      <c r="B22" s="40">
        <v>0.33</v>
      </c>
      <c r="C22" s="40"/>
      <c r="D22" s="195">
        <f>5600/$L$1</f>
        <v>55.445544554455445</v>
      </c>
      <c r="E22" s="39">
        <f>B22*D22</f>
        <v>18.297029702970299</v>
      </c>
      <c r="F22" s="161"/>
      <c r="G22" s="176">
        <f>B22*F22</f>
        <v>0</v>
      </c>
      <c r="H22" s="204" t="e">
        <f t="shared" si="2"/>
        <v>#DIV/0!</v>
      </c>
      <c r="I22" s="205" t="e">
        <f t="shared" si="3"/>
        <v>#DIV/0!</v>
      </c>
    </row>
    <row r="23" spans="1:10" s="32" customFormat="1" ht="18.600000000000001" thickBot="1">
      <c r="A23" s="218" t="s">
        <v>759</v>
      </c>
      <c r="B23" s="219"/>
      <c r="C23" s="219"/>
      <c r="D23" s="219"/>
      <c r="E23" s="219"/>
      <c r="F23" s="219"/>
      <c r="G23" s="220"/>
      <c r="H23" s="136"/>
      <c r="I23" s="127"/>
    </row>
    <row r="24" spans="1:10" s="32" customFormat="1">
      <c r="A24" s="60" t="s">
        <v>777</v>
      </c>
      <c r="B24" s="41">
        <v>24</v>
      </c>
      <c r="C24" s="41"/>
      <c r="D24" s="196">
        <f>50/$L$1</f>
        <v>0.49504950495049505</v>
      </c>
      <c r="E24" s="31">
        <f t="shared" si="0"/>
        <v>11.881188118811881</v>
      </c>
      <c r="F24" s="162"/>
      <c r="G24" s="177">
        <f>B24*F24</f>
        <v>0</v>
      </c>
      <c r="H24" s="135" t="e">
        <f>(SUM(G25:G40)/K1)</f>
        <v>#DIV/0!</v>
      </c>
      <c r="I24" s="123" t="e">
        <f t="shared" si="3"/>
        <v>#DIV/0!</v>
      </c>
    </row>
    <row r="25" spans="1:10" s="32" customFormat="1">
      <c r="A25" s="66" t="s">
        <v>748</v>
      </c>
      <c r="B25" s="37">
        <v>1</v>
      </c>
      <c r="C25" s="37"/>
      <c r="D25" s="37"/>
      <c r="E25" s="35"/>
      <c r="F25" s="163"/>
      <c r="G25" s="178">
        <f t="shared" ref="G25:G63" si="11">B25*F25</f>
        <v>0</v>
      </c>
      <c r="H25" s="132" t="e">
        <f t="shared" si="2"/>
        <v>#DIV/0!</v>
      </c>
      <c r="I25" s="124"/>
    </row>
    <row r="26" spans="1:10" s="32" customFormat="1">
      <c r="A26" s="66" t="s">
        <v>746</v>
      </c>
      <c r="B26" s="37">
        <v>1</v>
      </c>
      <c r="C26" s="37"/>
      <c r="D26" s="37"/>
      <c r="E26" s="35"/>
      <c r="F26" s="163"/>
      <c r="G26" s="178">
        <f t="shared" si="11"/>
        <v>0</v>
      </c>
      <c r="H26" s="132" t="e">
        <f t="shared" si="2"/>
        <v>#DIV/0!</v>
      </c>
      <c r="I26" s="124"/>
    </row>
    <row r="27" spans="1:10" s="32" customFormat="1">
      <c r="A27" s="66" t="s">
        <v>747</v>
      </c>
      <c r="B27" s="37">
        <v>1</v>
      </c>
      <c r="C27" s="37"/>
      <c r="D27" s="37"/>
      <c r="E27" s="35"/>
      <c r="F27" s="163"/>
      <c r="G27" s="178">
        <f t="shared" si="11"/>
        <v>0</v>
      </c>
      <c r="H27" s="132" t="e">
        <f t="shared" si="2"/>
        <v>#DIV/0!</v>
      </c>
      <c r="I27" s="124"/>
    </row>
    <row r="28" spans="1:10" s="32" customFormat="1">
      <c r="A28" s="66" t="s">
        <v>741</v>
      </c>
      <c r="B28" s="37">
        <v>1</v>
      </c>
      <c r="C28" s="37"/>
      <c r="D28" s="37"/>
      <c r="E28" s="35"/>
      <c r="F28" s="163"/>
      <c r="G28" s="178">
        <f t="shared" si="11"/>
        <v>0</v>
      </c>
      <c r="H28" s="132" t="e">
        <f t="shared" si="2"/>
        <v>#DIV/0!</v>
      </c>
      <c r="I28" s="124"/>
    </row>
    <row r="29" spans="1:10" s="32" customFormat="1">
      <c r="A29" s="66" t="s">
        <v>742</v>
      </c>
      <c r="B29" s="37">
        <v>1</v>
      </c>
      <c r="C29" s="37"/>
      <c r="D29" s="37"/>
      <c r="E29" s="35"/>
      <c r="F29" s="163"/>
      <c r="G29" s="178">
        <f t="shared" si="11"/>
        <v>0</v>
      </c>
      <c r="H29" s="132" t="e">
        <f t="shared" si="2"/>
        <v>#DIV/0!</v>
      </c>
      <c r="I29" s="124"/>
    </row>
    <row r="30" spans="1:10" s="32" customFormat="1">
      <c r="A30" s="66" t="s">
        <v>0</v>
      </c>
      <c r="B30" s="37">
        <v>4</v>
      </c>
      <c r="C30" s="37"/>
      <c r="D30" s="37"/>
      <c r="E30" s="35"/>
      <c r="F30" s="163"/>
      <c r="G30" s="178">
        <f t="shared" si="11"/>
        <v>0</v>
      </c>
      <c r="H30" s="132" t="e">
        <f t="shared" si="2"/>
        <v>#DIV/0!</v>
      </c>
      <c r="I30" s="124"/>
    </row>
    <row r="31" spans="1:10" s="32" customFormat="1">
      <c r="A31" s="66" t="s">
        <v>752</v>
      </c>
      <c r="B31" s="37">
        <v>4</v>
      </c>
      <c r="C31" s="37"/>
      <c r="D31" s="37"/>
      <c r="E31" s="35"/>
      <c r="F31" s="163"/>
      <c r="G31" s="178">
        <f t="shared" si="11"/>
        <v>0</v>
      </c>
      <c r="H31" s="132" t="e">
        <f t="shared" si="2"/>
        <v>#DIV/0!</v>
      </c>
      <c r="I31" s="124"/>
    </row>
    <row r="32" spans="1:10" s="32" customFormat="1">
      <c r="A32" s="66" t="s">
        <v>495</v>
      </c>
      <c r="B32" s="37">
        <v>4</v>
      </c>
      <c r="C32" s="37"/>
      <c r="D32" s="37"/>
      <c r="E32" s="35"/>
      <c r="F32" s="163"/>
      <c r="G32" s="178">
        <f t="shared" si="11"/>
        <v>0</v>
      </c>
      <c r="H32" s="132" t="e">
        <f t="shared" si="2"/>
        <v>#DIV/0!</v>
      </c>
      <c r="I32" s="124"/>
    </row>
    <row r="33" spans="1:9" s="32" customFormat="1">
      <c r="A33" s="66" t="s">
        <v>25</v>
      </c>
      <c r="B33" s="37">
        <v>16</v>
      </c>
      <c r="C33" s="37"/>
      <c r="D33" s="37"/>
      <c r="E33" s="35"/>
      <c r="F33" s="163"/>
      <c r="G33" s="178">
        <f t="shared" si="11"/>
        <v>0</v>
      </c>
      <c r="H33" s="132" t="e">
        <f t="shared" si="2"/>
        <v>#DIV/0!</v>
      </c>
      <c r="I33" s="124"/>
    </row>
    <row r="34" spans="1:9" s="32" customFormat="1">
      <c r="A34" s="66" t="s">
        <v>496</v>
      </c>
      <c r="B34" s="37">
        <v>12</v>
      </c>
      <c r="C34" s="37"/>
      <c r="D34" s="37"/>
      <c r="E34" s="35"/>
      <c r="F34" s="163"/>
      <c r="G34" s="178">
        <f t="shared" si="11"/>
        <v>0</v>
      </c>
      <c r="H34" s="132" t="e">
        <f t="shared" si="2"/>
        <v>#DIV/0!</v>
      </c>
      <c r="I34" s="124"/>
    </row>
    <row r="35" spans="1:9" s="32" customFormat="1">
      <c r="A35" s="66" t="s">
        <v>646</v>
      </c>
      <c r="B35" s="37">
        <v>4</v>
      </c>
      <c r="C35" s="37"/>
      <c r="D35" s="37"/>
      <c r="E35" s="35"/>
      <c r="F35" s="163"/>
      <c r="G35" s="178">
        <f t="shared" si="11"/>
        <v>0</v>
      </c>
      <c r="H35" s="132" t="e">
        <f t="shared" si="2"/>
        <v>#DIV/0!</v>
      </c>
      <c r="I35" s="124"/>
    </row>
    <row r="36" spans="1:9" s="32" customFormat="1">
      <c r="A36" s="66" t="s">
        <v>609</v>
      </c>
      <c r="B36" s="37">
        <v>4</v>
      </c>
      <c r="C36" s="37"/>
      <c r="D36" s="37"/>
      <c r="E36" s="35"/>
      <c r="F36" s="163"/>
      <c r="G36" s="178">
        <f t="shared" si="11"/>
        <v>0</v>
      </c>
      <c r="H36" s="132" t="e">
        <f t="shared" si="2"/>
        <v>#DIV/0!</v>
      </c>
      <c r="I36" s="124"/>
    </row>
    <row r="37" spans="1:9" s="32" customFormat="1">
      <c r="A37" s="66" t="s">
        <v>491</v>
      </c>
      <c r="B37" s="37">
        <v>8</v>
      </c>
      <c r="C37" s="37"/>
      <c r="D37" s="37"/>
      <c r="E37" s="35"/>
      <c r="F37" s="163"/>
      <c r="G37" s="178">
        <f t="shared" si="11"/>
        <v>0</v>
      </c>
      <c r="H37" s="132" t="e">
        <f t="shared" si="2"/>
        <v>#DIV/0!</v>
      </c>
      <c r="I37" s="124"/>
    </row>
    <row r="38" spans="1:9" s="32" customFormat="1">
      <c r="A38" s="66" t="s">
        <v>610</v>
      </c>
      <c r="B38" s="37">
        <v>4</v>
      </c>
      <c r="C38" s="37"/>
      <c r="D38" s="37"/>
      <c r="E38" s="35"/>
      <c r="F38" s="163"/>
      <c r="G38" s="178">
        <f t="shared" si="11"/>
        <v>0</v>
      </c>
      <c r="H38" s="132" t="e">
        <f t="shared" si="2"/>
        <v>#DIV/0!</v>
      </c>
      <c r="I38" s="124"/>
    </row>
    <row r="39" spans="1:9" s="32" customFormat="1">
      <c r="A39" s="66" t="s">
        <v>490</v>
      </c>
      <c r="B39" s="37">
        <v>8</v>
      </c>
      <c r="C39" s="37"/>
      <c r="D39" s="37"/>
      <c r="E39" s="35"/>
      <c r="F39" s="163"/>
      <c r="G39" s="178">
        <f t="shared" si="11"/>
        <v>0</v>
      </c>
      <c r="H39" s="132" t="e">
        <f t="shared" si="2"/>
        <v>#DIV/0!</v>
      </c>
      <c r="I39" s="124"/>
    </row>
    <row r="40" spans="1:9" s="32" customFormat="1" ht="18.600000000000001" thickBot="1">
      <c r="A40" s="67" t="s">
        <v>731</v>
      </c>
      <c r="B40" s="38">
        <v>1</v>
      </c>
      <c r="C40" s="38"/>
      <c r="D40" s="38"/>
      <c r="E40" s="115"/>
      <c r="F40" s="163"/>
      <c r="G40" s="178">
        <f t="shared" si="11"/>
        <v>0</v>
      </c>
      <c r="H40" s="133" t="e">
        <f t="shared" si="2"/>
        <v>#DIV/0!</v>
      </c>
      <c r="I40" s="125"/>
    </row>
    <row r="41" spans="1:9" s="32" customFormat="1">
      <c r="A41" s="62" t="s">
        <v>769</v>
      </c>
      <c r="B41" s="41"/>
      <c r="C41" s="41"/>
      <c r="D41" s="41"/>
      <c r="E41" s="31"/>
      <c r="F41" s="162"/>
      <c r="G41" s="177"/>
      <c r="H41" s="135"/>
      <c r="I41" s="123"/>
    </row>
    <row r="42" spans="1:9" s="32" customFormat="1">
      <c r="A42" s="36" t="s">
        <v>877</v>
      </c>
      <c r="B42" s="114">
        <v>1</v>
      </c>
      <c r="C42" s="114"/>
      <c r="D42" s="114"/>
      <c r="E42" s="115">
        <f>500/$L$1</f>
        <v>4.9504950495049505</v>
      </c>
      <c r="F42" s="164"/>
      <c r="G42" s="178">
        <f t="shared" si="11"/>
        <v>0</v>
      </c>
      <c r="H42" s="132" t="e">
        <f t="shared" si="2"/>
        <v>#DIV/0!</v>
      </c>
      <c r="I42" s="124" t="e">
        <f t="shared" si="3"/>
        <v>#DIV/0!</v>
      </c>
    </row>
    <row r="43" spans="1:9" s="32" customFormat="1">
      <c r="A43" s="36" t="s">
        <v>771</v>
      </c>
      <c r="B43" s="37">
        <v>1</v>
      </c>
      <c r="C43" s="37"/>
      <c r="D43" s="37"/>
      <c r="E43" s="35">
        <f>500/$L$1</f>
        <v>4.9504950495049505</v>
      </c>
      <c r="F43" s="164"/>
      <c r="G43" s="178">
        <f t="shared" si="11"/>
        <v>0</v>
      </c>
      <c r="H43" s="132" t="e">
        <f t="shared" si="2"/>
        <v>#DIV/0!</v>
      </c>
      <c r="I43" s="124" t="e">
        <f t="shared" si="3"/>
        <v>#DIV/0!</v>
      </c>
    </row>
    <row r="44" spans="1:9" s="32" customFormat="1" ht="18.600000000000001" thickBot="1">
      <c r="A44" s="42" t="s">
        <v>772</v>
      </c>
      <c r="B44" s="38">
        <v>1</v>
      </c>
      <c r="C44" s="38"/>
      <c r="D44" s="38"/>
      <c r="E44" s="116">
        <f>500/$L$1</f>
        <v>4.9504950495049505</v>
      </c>
      <c r="F44" s="164"/>
      <c r="G44" s="178">
        <f t="shared" si="11"/>
        <v>0</v>
      </c>
      <c r="H44" s="133" t="e">
        <f t="shared" si="2"/>
        <v>#DIV/0!</v>
      </c>
      <c r="I44" s="125" t="e">
        <f t="shared" si="3"/>
        <v>#DIV/0!</v>
      </c>
    </row>
    <row r="45" spans="1:9" s="61" customFormat="1">
      <c r="A45" s="60" t="s">
        <v>770</v>
      </c>
      <c r="B45" s="63"/>
      <c r="C45" s="63"/>
      <c r="D45" s="117"/>
      <c r="E45" s="128"/>
      <c r="F45" s="165"/>
      <c r="G45" s="179"/>
      <c r="H45" s="137"/>
      <c r="I45" s="123"/>
    </row>
    <row r="46" spans="1:9" s="32" customFormat="1">
      <c r="A46" s="33" t="s">
        <v>878</v>
      </c>
      <c r="B46" s="37">
        <v>2</v>
      </c>
      <c r="C46" s="37"/>
      <c r="D46" s="197">
        <f>450/$L$1</f>
        <v>4.4554455445544559</v>
      </c>
      <c r="E46" s="129">
        <f t="shared" ref="E46:E63" si="12">B46*D46</f>
        <v>8.9108910891089117</v>
      </c>
      <c r="F46" s="164"/>
      <c r="G46" s="178">
        <f t="shared" si="11"/>
        <v>0</v>
      </c>
      <c r="H46" s="150" t="e">
        <f t="shared" si="2"/>
        <v>#DIV/0!</v>
      </c>
      <c r="I46" s="124" t="e">
        <f t="shared" si="3"/>
        <v>#DIV/0!</v>
      </c>
    </row>
    <row r="47" spans="1:9" s="32" customFormat="1" ht="18.600000000000001" thickBot="1">
      <c r="A47" s="64" t="s">
        <v>879</v>
      </c>
      <c r="B47" s="38">
        <v>2</v>
      </c>
      <c r="C47" s="38"/>
      <c r="D47" s="198">
        <f>450/$L$1</f>
        <v>4.4554455445544559</v>
      </c>
      <c r="E47" s="130">
        <f t="shared" si="12"/>
        <v>8.9108910891089117</v>
      </c>
      <c r="F47" s="166"/>
      <c r="G47" s="180">
        <f t="shared" si="11"/>
        <v>0</v>
      </c>
      <c r="H47" s="151" t="e">
        <f t="shared" si="2"/>
        <v>#DIV/0!</v>
      </c>
      <c r="I47" s="125" t="e">
        <f t="shared" si="3"/>
        <v>#DIV/0!</v>
      </c>
    </row>
    <row r="48" spans="1:9" s="32" customFormat="1">
      <c r="A48" s="152" t="s">
        <v>887</v>
      </c>
      <c r="B48" s="114"/>
      <c r="C48" s="114"/>
      <c r="D48" s="114"/>
      <c r="E48" s="115"/>
      <c r="F48" s="167"/>
      <c r="G48" s="181"/>
      <c r="H48" s="138"/>
      <c r="I48" s="126"/>
    </row>
    <row r="49" spans="1:9" s="32" customFormat="1">
      <c r="A49" s="33" t="s">
        <v>888</v>
      </c>
      <c r="B49" s="37">
        <v>1</v>
      </c>
      <c r="C49" s="37"/>
      <c r="D49" s="194">
        <f>1000/$L$1</f>
        <v>9.9009900990099009</v>
      </c>
      <c r="E49" s="35">
        <f t="shared" ref="E49:E55" si="13">B49*D49</f>
        <v>9.9009900990099009</v>
      </c>
      <c r="F49" s="168"/>
      <c r="G49" s="178">
        <f t="shared" si="11"/>
        <v>0</v>
      </c>
      <c r="H49" s="132" t="e">
        <f t="shared" si="2"/>
        <v>#DIV/0!</v>
      </c>
      <c r="I49" s="124" t="e">
        <f t="shared" si="3"/>
        <v>#DIV/0!</v>
      </c>
    </row>
    <row r="50" spans="1:9" s="32" customFormat="1">
      <c r="A50" s="33" t="s">
        <v>891</v>
      </c>
      <c r="B50" s="37">
        <v>2.5000000000000001E-2</v>
      </c>
      <c r="C50" s="37"/>
      <c r="D50" s="194">
        <f>400/$L$1</f>
        <v>3.9603960396039604</v>
      </c>
      <c r="E50" s="35">
        <f t="shared" si="13"/>
        <v>9.9009900990099015E-2</v>
      </c>
      <c r="F50" s="168"/>
      <c r="G50" s="178">
        <f t="shared" si="11"/>
        <v>0</v>
      </c>
      <c r="H50" s="132" t="e">
        <f t="shared" si="2"/>
        <v>#DIV/0!</v>
      </c>
      <c r="I50" s="124" t="e">
        <f t="shared" si="3"/>
        <v>#DIV/0!</v>
      </c>
    </row>
    <row r="51" spans="1:9" s="32" customFormat="1">
      <c r="A51" s="33" t="s">
        <v>893</v>
      </c>
      <c r="B51" s="37">
        <v>2</v>
      </c>
      <c r="C51" s="37" t="s">
        <v>894</v>
      </c>
      <c r="D51" s="194">
        <f>150/$L$1</f>
        <v>1.4851485148514851</v>
      </c>
      <c r="E51" s="35">
        <f t="shared" si="13"/>
        <v>2.9702970297029703</v>
      </c>
      <c r="F51" s="168"/>
      <c r="G51" s="178">
        <f t="shared" si="11"/>
        <v>0</v>
      </c>
      <c r="H51" s="132" t="e">
        <f t="shared" si="2"/>
        <v>#DIV/0!</v>
      </c>
      <c r="I51" s="124" t="e">
        <f t="shared" si="3"/>
        <v>#DIV/0!</v>
      </c>
    </row>
    <row r="52" spans="1:9" s="32" customFormat="1">
      <c r="A52" s="33" t="s">
        <v>896</v>
      </c>
      <c r="B52" s="37">
        <v>4</v>
      </c>
      <c r="C52" s="37"/>
      <c r="D52" s="194">
        <f>230/$L$1</f>
        <v>2.277227722772277</v>
      </c>
      <c r="E52" s="35">
        <f t="shared" si="13"/>
        <v>9.1089108910891081</v>
      </c>
      <c r="F52" s="168"/>
      <c r="G52" s="178">
        <f t="shared" si="11"/>
        <v>0</v>
      </c>
      <c r="H52" s="132" t="e">
        <f t="shared" si="2"/>
        <v>#DIV/0!</v>
      </c>
      <c r="I52" s="124" t="e">
        <f t="shared" si="3"/>
        <v>#DIV/0!</v>
      </c>
    </row>
    <row r="53" spans="1:9" s="32" customFormat="1">
      <c r="A53" s="33" t="s">
        <v>897</v>
      </c>
      <c r="B53" s="37">
        <v>2</v>
      </c>
      <c r="C53" s="37"/>
      <c r="D53" s="194">
        <f>280/$L$1</f>
        <v>2.7722772277227721</v>
      </c>
      <c r="E53" s="35">
        <f t="shared" si="13"/>
        <v>5.5445544554455441</v>
      </c>
      <c r="F53" s="168"/>
      <c r="G53" s="178">
        <f t="shared" si="11"/>
        <v>0</v>
      </c>
      <c r="H53" s="132" t="e">
        <f t="shared" si="2"/>
        <v>#DIV/0!</v>
      </c>
      <c r="I53" s="124" t="e">
        <f t="shared" si="3"/>
        <v>#DIV/0!</v>
      </c>
    </row>
    <row r="54" spans="1:9" s="32" customFormat="1">
      <c r="A54" s="33" t="s">
        <v>898</v>
      </c>
      <c r="B54" s="37">
        <v>1</v>
      </c>
      <c r="C54" s="37" t="s">
        <v>890</v>
      </c>
      <c r="D54" s="194">
        <f>200/$L$1</f>
        <v>1.9801980198019802</v>
      </c>
      <c r="E54" s="35">
        <f t="shared" si="13"/>
        <v>1.9801980198019802</v>
      </c>
      <c r="F54" s="168"/>
      <c r="G54" s="178">
        <f t="shared" si="11"/>
        <v>0</v>
      </c>
      <c r="H54" s="132" t="e">
        <f t="shared" si="2"/>
        <v>#DIV/0!</v>
      </c>
      <c r="I54" s="124" t="e">
        <f t="shared" si="3"/>
        <v>#DIV/0!</v>
      </c>
    </row>
    <row r="55" spans="1:9" s="32" customFormat="1" ht="18.600000000000001" thickBot="1">
      <c r="A55" s="64" t="s">
        <v>889</v>
      </c>
      <c r="B55" s="38">
        <v>4</v>
      </c>
      <c r="C55" s="38" t="s">
        <v>890</v>
      </c>
      <c r="D55" s="199">
        <f>215/$L$1</f>
        <v>2.1287128712871288</v>
      </c>
      <c r="E55" s="39">
        <f t="shared" si="13"/>
        <v>8.5148514851485153</v>
      </c>
      <c r="F55" s="168"/>
      <c r="G55" s="180">
        <f t="shared" si="11"/>
        <v>0</v>
      </c>
      <c r="H55" s="133" t="e">
        <f t="shared" si="2"/>
        <v>#DIV/0!</v>
      </c>
      <c r="I55" s="125" t="e">
        <f t="shared" si="3"/>
        <v>#DIV/0!</v>
      </c>
    </row>
    <row r="56" spans="1:9" s="32" customFormat="1">
      <c r="A56" s="52" t="s">
        <v>880</v>
      </c>
      <c r="B56" s="41">
        <v>1</v>
      </c>
      <c r="C56" s="41"/>
      <c r="D56" s="65">
        <f>8000/$L$1</f>
        <v>79.207920792079207</v>
      </c>
      <c r="E56" s="31">
        <f t="shared" si="12"/>
        <v>79.207920792079207</v>
      </c>
      <c r="F56" s="162"/>
      <c r="G56" s="181">
        <f t="shared" si="11"/>
        <v>0</v>
      </c>
      <c r="H56" s="135" t="e">
        <f t="shared" si="2"/>
        <v>#DIV/0!</v>
      </c>
      <c r="I56" s="123" t="e">
        <f t="shared" si="3"/>
        <v>#DIV/0!</v>
      </c>
    </row>
    <row r="57" spans="1:9" s="32" customFormat="1">
      <c r="A57" s="36" t="s">
        <v>881</v>
      </c>
      <c r="B57" s="37">
        <v>1</v>
      </c>
      <c r="C57" s="37" t="s">
        <v>895</v>
      </c>
      <c r="D57" s="194">
        <f>300/$L$1</f>
        <v>2.9702970297029703</v>
      </c>
      <c r="E57" s="35">
        <f t="shared" si="12"/>
        <v>2.9702970297029703</v>
      </c>
      <c r="F57" s="168"/>
      <c r="G57" s="178">
        <f t="shared" si="11"/>
        <v>0</v>
      </c>
      <c r="H57" s="132" t="e">
        <f t="shared" si="2"/>
        <v>#DIV/0!</v>
      </c>
      <c r="I57" s="124" t="e">
        <f t="shared" si="3"/>
        <v>#DIV/0!</v>
      </c>
    </row>
    <row r="58" spans="1:9" s="32" customFormat="1">
      <c r="A58" s="66" t="s">
        <v>882</v>
      </c>
      <c r="B58" s="37">
        <v>2</v>
      </c>
      <c r="C58" s="37" t="s">
        <v>885</v>
      </c>
      <c r="D58" s="194">
        <f>850/$L$1</f>
        <v>8.4158415841584162</v>
      </c>
      <c r="E58" s="35">
        <f t="shared" si="12"/>
        <v>16.831683168316832</v>
      </c>
      <c r="F58" s="169"/>
      <c r="G58" s="178">
        <f t="shared" si="11"/>
        <v>0</v>
      </c>
      <c r="H58" s="132" t="e">
        <f t="shared" si="2"/>
        <v>#DIV/0!</v>
      </c>
      <c r="I58" s="124" t="e">
        <f t="shared" si="3"/>
        <v>#DIV/0!</v>
      </c>
    </row>
    <row r="59" spans="1:9" s="32" customFormat="1">
      <c r="A59" s="36" t="s">
        <v>904</v>
      </c>
      <c r="B59" s="37">
        <v>1</v>
      </c>
      <c r="C59" s="37" t="s">
        <v>886</v>
      </c>
      <c r="D59" s="194">
        <f>150/$L$1</f>
        <v>1.4851485148514851</v>
      </c>
      <c r="E59" s="35">
        <f t="shared" si="12"/>
        <v>1.4851485148514851</v>
      </c>
      <c r="F59" s="160"/>
      <c r="G59" s="178">
        <f t="shared" si="11"/>
        <v>0</v>
      </c>
      <c r="H59" s="202" t="e">
        <f t="shared" ref="H59" si="14">G59/$K$1</f>
        <v>#DIV/0!</v>
      </c>
      <c r="I59" s="203" t="e">
        <f t="shared" ref="I59" si="15">(H59/E59)-1</f>
        <v>#DIV/0!</v>
      </c>
    </row>
    <row r="60" spans="1:9" s="32" customFormat="1">
      <c r="A60" s="36" t="s">
        <v>494</v>
      </c>
      <c r="B60" s="37">
        <v>1</v>
      </c>
      <c r="C60" s="37"/>
      <c r="D60" s="194">
        <f>100/$L$1</f>
        <v>0.99009900990099009</v>
      </c>
      <c r="E60" s="35">
        <f t="shared" si="12"/>
        <v>0.99009900990099009</v>
      </c>
      <c r="F60" s="169"/>
      <c r="G60" s="178">
        <f t="shared" si="11"/>
        <v>0</v>
      </c>
      <c r="H60" s="202" t="e">
        <f t="shared" si="2"/>
        <v>#DIV/0!</v>
      </c>
      <c r="I60" s="203" t="e">
        <f t="shared" si="3"/>
        <v>#DIV/0!</v>
      </c>
    </row>
    <row r="61" spans="1:9" s="32" customFormat="1">
      <c r="A61" s="36" t="s">
        <v>776</v>
      </c>
      <c r="B61" s="37">
        <v>4</v>
      </c>
      <c r="C61" s="37"/>
      <c r="D61" s="194">
        <f>100/$L$1</f>
        <v>0.99009900990099009</v>
      </c>
      <c r="E61" s="35">
        <f t="shared" si="12"/>
        <v>3.9603960396039604</v>
      </c>
      <c r="F61" s="169"/>
      <c r="G61" s="178">
        <f t="shared" si="11"/>
        <v>0</v>
      </c>
      <c r="H61" s="202" t="e">
        <f t="shared" si="2"/>
        <v>#DIV/0!</v>
      </c>
      <c r="I61" s="203" t="e">
        <f t="shared" si="3"/>
        <v>#DIV/0!</v>
      </c>
    </row>
    <row r="62" spans="1:9" s="32" customFormat="1" ht="18.600000000000001" thickBot="1">
      <c r="A62" s="42" t="s">
        <v>892</v>
      </c>
      <c r="B62" s="38">
        <v>2</v>
      </c>
      <c r="C62" s="38"/>
      <c r="D62" s="199">
        <f>80/$L$1</f>
        <v>0.79207920792079212</v>
      </c>
      <c r="E62" s="39">
        <f t="shared" si="12"/>
        <v>1.5841584158415842</v>
      </c>
      <c r="F62" s="170"/>
      <c r="G62" s="180">
        <f t="shared" si="11"/>
        <v>0</v>
      </c>
      <c r="H62" s="204" t="e">
        <f t="shared" ref="H62:H63" si="16">G62/$K$1</f>
        <v>#DIV/0!</v>
      </c>
      <c r="I62" s="205" t="e">
        <f t="shared" ref="I62:I63" si="17">(H62/E62)-1</f>
        <v>#DIV/0!</v>
      </c>
    </row>
    <row r="63" spans="1:9" s="32" customFormat="1">
      <c r="A63" s="153" t="s">
        <v>757</v>
      </c>
      <c r="B63" s="114">
        <v>1</v>
      </c>
      <c r="C63" s="114"/>
      <c r="D63" s="154">
        <f>9000/$L$1</f>
        <v>89.10891089108911</v>
      </c>
      <c r="E63" s="115">
        <f t="shared" si="12"/>
        <v>89.10891089108911</v>
      </c>
      <c r="F63" s="171"/>
      <c r="G63" s="181">
        <f t="shared" si="11"/>
        <v>0</v>
      </c>
      <c r="H63" s="206" t="e">
        <f t="shared" si="16"/>
        <v>#DIV/0!</v>
      </c>
      <c r="I63" s="207" t="e">
        <f t="shared" si="17"/>
        <v>#DIV/0!</v>
      </c>
    </row>
    <row r="64" spans="1:9" s="32" customFormat="1">
      <c r="A64" s="36" t="s">
        <v>778</v>
      </c>
      <c r="B64" s="37"/>
      <c r="C64" s="34">
        <v>8</v>
      </c>
      <c r="D64" s="37" t="s">
        <v>773</v>
      </c>
      <c r="E64" s="35"/>
      <c r="F64" s="172"/>
      <c r="G64" s="178"/>
      <c r="H64" s="132" t="e">
        <f t="shared" si="2"/>
        <v>#DIV/0!</v>
      </c>
      <c r="I64" s="124"/>
    </row>
    <row r="65" spans="1:11" s="32" customFormat="1">
      <c r="A65" s="36" t="s">
        <v>779</v>
      </c>
      <c r="B65" s="37"/>
      <c r="C65" s="34">
        <v>1</v>
      </c>
      <c r="D65" s="37" t="s">
        <v>775</v>
      </c>
      <c r="E65" s="35"/>
      <c r="F65" s="172"/>
      <c r="G65" s="178"/>
      <c r="H65" s="132" t="e">
        <f t="shared" si="2"/>
        <v>#DIV/0!</v>
      </c>
      <c r="I65" s="124"/>
    </row>
    <row r="66" spans="1:11" s="32" customFormat="1">
      <c r="A66" s="36" t="s">
        <v>781</v>
      </c>
      <c r="B66" s="37"/>
      <c r="C66" s="34">
        <v>4.7519999999999998</v>
      </c>
      <c r="D66" s="37" t="s">
        <v>774</v>
      </c>
      <c r="E66" s="35"/>
      <c r="F66" s="172"/>
      <c r="G66" s="178"/>
      <c r="H66" s="132" t="e">
        <f t="shared" si="2"/>
        <v>#DIV/0!</v>
      </c>
      <c r="I66" s="124"/>
    </row>
    <row r="67" spans="1:11" s="32" customFormat="1" ht="18.600000000000001" thickBot="1">
      <c r="A67" s="42" t="s">
        <v>780</v>
      </c>
      <c r="B67" s="38"/>
      <c r="C67" s="38">
        <v>3.24</v>
      </c>
      <c r="D67" s="43" t="s">
        <v>773</v>
      </c>
      <c r="E67" s="39"/>
      <c r="F67" s="172"/>
      <c r="G67" s="178"/>
      <c r="H67" s="133" t="e">
        <f t="shared" si="2"/>
        <v>#DIV/0!</v>
      </c>
      <c r="I67" s="125"/>
    </row>
    <row r="68" spans="1:11" s="32" customFormat="1" ht="18.600000000000001" thickBot="1">
      <c r="A68" s="44" t="s">
        <v>758</v>
      </c>
      <c r="B68" s="45" t="s">
        <v>761</v>
      </c>
      <c r="C68" s="45"/>
      <c r="D68" s="45"/>
      <c r="E68" s="46">
        <f>SUM(E3:E67)</f>
        <v>506.29207920792084</v>
      </c>
      <c r="F68" s="142"/>
      <c r="G68" s="139">
        <f>SUM(G3:G67)</f>
        <v>0</v>
      </c>
      <c r="H68" s="136" t="e">
        <f t="shared" ref="H68:H75" si="18">G68/$K$1</f>
        <v>#DIV/0!</v>
      </c>
      <c r="I68" s="131" t="e">
        <f t="shared" ref="I68:I75" si="19">(H68/E68)-1</f>
        <v>#DIV/0!</v>
      </c>
    </row>
    <row r="69" spans="1:11" s="32" customFormat="1" ht="18.600000000000001" thickBot="1">
      <c r="A69" s="44" t="s">
        <v>899</v>
      </c>
      <c r="B69" s="45"/>
      <c r="C69" s="45"/>
      <c r="D69" s="45"/>
      <c r="E69" s="46">
        <f>1500/$L$1</f>
        <v>14.851485148514852</v>
      </c>
      <c r="F69" s="142"/>
      <c r="G69" s="139">
        <v>0</v>
      </c>
      <c r="H69" s="136" t="e">
        <f t="shared" si="18"/>
        <v>#DIV/0!</v>
      </c>
      <c r="I69" s="131" t="e">
        <f t="shared" ref="I69" si="20">(H69/E69)-1</f>
        <v>#DIV/0!</v>
      </c>
    </row>
    <row r="70" spans="1:11" s="50" customFormat="1" ht="18.600000000000001" thickBot="1">
      <c r="A70" s="48"/>
      <c r="B70" s="49"/>
      <c r="C70" s="49"/>
      <c r="D70" s="49"/>
      <c r="E70" s="49"/>
      <c r="F70" s="143"/>
      <c r="G70" s="140"/>
      <c r="H70" s="136"/>
      <c r="I70" s="127"/>
    </row>
    <row r="71" spans="1:11" s="32" customFormat="1" ht="38.25" customHeight="1" thickBot="1">
      <c r="A71" s="224" t="s">
        <v>762</v>
      </c>
      <c r="B71" s="225"/>
      <c r="C71" s="51" t="s">
        <v>905</v>
      </c>
      <c r="D71" s="51" t="s">
        <v>917</v>
      </c>
      <c r="E71" s="51" t="s">
        <v>918</v>
      </c>
      <c r="F71" s="51" t="s">
        <v>910</v>
      </c>
      <c r="G71" s="141" t="s">
        <v>911</v>
      </c>
      <c r="H71" s="136"/>
      <c r="I71" s="127"/>
    </row>
    <row r="72" spans="1:11" s="32" customFormat="1">
      <c r="A72" s="52" t="s">
        <v>760</v>
      </c>
      <c r="B72" s="30"/>
      <c r="C72" s="30"/>
      <c r="D72" s="30"/>
      <c r="E72" s="53">
        <f>E68</f>
        <v>506.29207920792084</v>
      </c>
      <c r="F72" s="162"/>
      <c r="G72" s="182">
        <f>G68</f>
        <v>0</v>
      </c>
      <c r="H72" s="138" t="e">
        <f t="shared" si="18"/>
        <v>#DIV/0!</v>
      </c>
      <c r="I72" s="126" t="e">
        <f t="shared" si="19"/>
        <v>#DIV/0!</v>
      </c>
      <c r="J72" s="155" t="e">
        <f>H72/100</f>
        <v>#DIV/0!</v>
      </c>
    </row>
    <row r="73" spans="1:11" s="32" customFormat="1">
      <c r="A73" s="118" t="s">
        <v>899</v>
      </c>
      <c r="B73" s="59"/>
      <c r="C73" s="59"/>
      <c r="D73" s="59"/>
      <c r="E73" s="119">
        <f>E69</f>
        <v>14.851485148514852</v>
      </c>
      <c r="F73" s="167"/>
      <c r="G73" s="183">
        <f>G69</f>
        <v>0</v>
      </c>
      <c r="H73" s="132" t="e">
        <f t="shared" si="18"/>
        <v>#DIV/0!</v>
      </c>
      <c r="I73" s="124" t="e">
        <f t="shared" si="19"/>
        <v>#DIV/0!</v>
      </c>
    </row>
    <row r="74" spans="1:11" s="32" customFormat="1">
      <c r="A74" s="36" t="s">
        <v>921</v>
      </c>
      <c r="B74" s="59"/>
      <c r="C74" s="59">
        <v>7</v>
      </c>
      <c r="D74" s="59">
        <f>2000/$L$1</f>
        <v>19.801980198019802</v>
      </c>
      <c r="E74" s="54">
        <f>C74*D74</f>
        <v>138.61386138613861</v>
      </c>
      <c r="F74" s="167"/>
      <c r="G74" s="184">
        <f>C74*F74</f>
        <v>0</v>
      </c>
      <c r="H74" s="132" t="e">
        <f t="shared" si="18"/>
        <v>#DIV/0!</v>
      </c>
      <c r="I74" s="124" t="e">
        <f t="shared" si="19"/>
        <v>#DIV/0!</v>
      </c>
      <c r="J74" s="155" t="e">
        <f>H74/100</f>
        <v>#DIV/0!</v>
      </c>
    </row>
    <row r="75" spans="1:11" s="32" customFormat="1" ht="21.75" customHeight="1">
      <c r="A75" s="187" t="s">
        <v>913</v>
      </c>
      <c r="B75" s="57"/>
      <c r="C75" s="57"/>
      <c r="D75" s="57"/>
      <c r="E75" s="58">
        <f>(E72+E74)*0.2</f>
        <v>128.9811881188119</v>
      </c>
      <c r="F75" s="173"/>
      <c r="G75" s="185">
        <f>(G72+G74)*0.15</f>
        <v>0</v>
      </c>
      <c r="H75" s="132" t="e">
        <f t="shared" si="18"/>
        <v>#DIV/0!</v>
      </c>
      <c r="I75" s="124" t="e">
        <f t="shared" si="19"/>
        <v>#DIV/0!</v>
      </c>
      <c r="J75" s="155" t="e">
        <f>H75/100</f>
        <v>#DIV/0!</v>
      </c>
    </row>
    <row r="76" spans="1:11" s="32" customFormat="1" ht="18.600000000000001" thickBot="1">
      <c r="A76" s="186"/>
      <c r="B76" s="40"/>
      <c r="C76" s="40"/>
      <c r="D76" s="40"/>
      <c r="E76" s="55"/>
      <c r="F76" s="170"/>
      <c r="G76" s="185"/>
      <c r="H76" s="188"/>
      <c r="I76" s="189"/>
    </row>
    <row r="77" spans="1:11" s="56" customFormat="1" ht="25.8" thickBot="1">
      <c r="A77" s="44" t="s">
        <v>920</v>
      </c>
      <c r="B77" s="47"/>
      <c r="C77" s="47"/>
      <c r="D77" s="47"/>
      <c r="E77" s="208">
        <f>E72+E74+E75+E73</f>
        <v>788.73861386138617</v>
      </c>
      <c r="F77" s="142"/>
      <c r="G77" s="139">
        <f>G72+G74+G75+G73</f>
        <v>0</v>
      </c>
      <c r="H77" s="191" t="e">
        <f>G77/$K$1</f>
        <v>#DIV/0!</v>
      </c>
      <c r="I77" s="190" t="e">
        <f>(H77/E77)-1</f>
        <v>#DIV/0!</v>
      </c>
      <c r="J77" s="148"/>
      <c r="K77" s="124"/>
    </row>
    <row r="78" spans="1:11">
      <c r="E78" s="145"/>
    </row>
    <row r="79" spans="1:11">
      <c r="E79" s="145"/>
    </row>
  </sheetData>
  <mergeCells count="3">
    <mergeCell ref="A23:G23"/>
    <mergeCell ref="A2:I2"/>
    <mergeCell ref="A71:B7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001-ASI-001 (BOM) R2</vt:lpstr>
      <vt:lpstr>PART CODES</vt:lpstr>
      <vt:lpstr>SAMPLE DRYER PRICING TEMPLATE</vt:lpstr>
      <vt:lpstr>'001-ASI-001 (BOM) R2'!Print_Area</vt:lpstr>
      <vt:lpstr>'PART CODES'!Print_Area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2015-05-15T15:18:43Z</dcterms:created>
  <dcterms:modified xsi:type="dcterms:W3CDTF">2018-08-15T12:32:06Z</dcterms:modified>
</cp:coreProperties>
</file>